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1M General Fund Projects - Multiple Sites\Landscape\Bid Documents\"/>
    </mc:Choice>
  </mc:AlternateContent>
  <bookViews>
    <workbookView xWindow="0" yWindow="0" windowWidth="28800" windowHeight="12435" firstSheet="3" activeTab="3"/>
  </bookViews>
  <sheets>
    <sheet name="MM Bill 52410 Jan 2016" sheetId="1" state="hidden" r:id="rId1"/>
    <sheet name="MM Bill 52410 Feb 2016" sheetId="2" state="hidden" r:id="rId2"/>
    <sheet name="MM Bill 52410 Mar 2016" sheetId="5" state="hidden" r:id="rId3"/>
    <sheet name="Base Bid for Contract" sheetId="12" r:id="rId4"/>
  </sheets>
  <definedNames>
    <definedName name="_xlnm.Print_Area" localSheetId="3">'Base Bid for Contract'!$A$1:$Q$58</definedName>
    <definedName name="_xlnm.Print_Titles" localSheetId="3">'Base Bid for Contract'!$5:$5</definedName>
    <definedName name="_xlnm.Print_Titles" localSheetId="2">'MM Bill 52410 Mar 2016'!$1:$4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2" l="1"/>
  <c r="N6" i="12"/>
  <c r="J7" i="12"/>
  <c r="J8" i="12"/>
  <c r="J9" i="12"/>
  <c r="J10" i="12"/>
  <c r="J11" i="12"/>
  <c r="J12" i="12"/>
  <c r="J13" i="12"/>
  <c r="J14" i="12"/>
  <c r="J16" i="12"/>
  <c r="J17" i="12"/>
  <c r="J18" i="12"/>
  <c r="J19" i="12"/>
  <c r="J20" i="12"/>
  <c r="J21" i="12"/>
  <c r="J24" i="12"/>
  <c r="J25" i="12"/>
  <c r="J26" i="12"/>
  <c r="J27" i="12"/>
  <c r="J32" i="12"/>
  <c r="J33" i="12"/>
  <c r="J34" i="12"/>
  <c r="J35" i="12"/>
  <c r="J36" i="12"/>
  <c r="J38" i="12"/>
  <c r="J40" i="12"/>
  <c r="J41" i="12"/>
  <c r="J42" i="12"/>
  <c r="J47" i="12"/>
  <c r="J49" i="12"/>
  <c r="J50" i="12"/>
  <c r="J51" i="12"/>
  <c r="J52" i="12"/>
  <c r="J53" i="12"/>
  <c r="J54" i="12"/>
  <c r="J55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F24" i="12" s="1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6" i="12"/>
  <c r="N7" i="12" l="1"/>
  <c r="N8" i="12"/>
  <c r="O8" i="12" s="1"/>
  <c r="N9" i="12"/>
  <c r="N10" i="12"/>
  <c r="O10" i="12" s="1"/>
  <c r="N11" i="12"/>
  <c r="O11" i="12" s="1"/>
  <c r="N12" i="12"/>
  <c r="O12" i="12" s="1"/>
  <c r="N13" i="12"/>
  <c r="N14" i="12"/>
  <c r="O14" i="12" s="1"/>
  <c r="N15" i="12"/>
  <c r="N16" i="12"/>
  <c r="O16" i="12" s="1"/>
  <c r="N17" i="12"/>
  <c r="N18" i="12"/>
  <c r="O18" i="12" s="1"/>
  <c r="N19" i="12"/>
  <c r="O19" i="12" s="1"/>
  <c r="N20" i="12"/>
  <c r="O20" i="12" s="1"/>
  <c r="N21" i="12"/>
  <c r="N22" i="12"/>
  <c r="O22" i="12" s="1"/>
  <c r="N23" i="12"/>
  <c r="O23" i="12" s="1"/>
  <c r="N24" i="12"/>
  <c r="O24" i="12" s="1"/>
  <c r="P24" i="12" s="1"/>
  <c r="N25" i="12"/>
  <c r="N26" i="12"/>
  <c r="O26" i="12" s="1"/>
  <c r="N27" i="12"/>
  <c r="O27" i="12" s="1"/>
  <c r="N28" i="12"/>
  <c r="O28" i="12" s="1"/>
  <c r="N29" i="12"/>
  <c r="O29" i="12" s="1"/>
  <c r="N30" i="12"/>
  <c r="O30" i="12" s="1"/>
  <c r="N31" i="12"/>
  <c r="N32" i="12"/>
  <c r="O32" i="12" s="1"/>
  <c r="N33" i="12"/>
  <c r="N34" i="12"/>
  <c r="O34" i="12" s="1"/>
  <c r="N35" i="12"/>
  <c r="O35" i="12" s="1"/>
  <c r="N36" i="12"/>
  <c r="O36" i="12" s="1"/>
  <c r="N37" i="12"/>
  <c r="N38" i="12"/>
  <c r="O38" i="12" s="1"/>
  <c r="N39" i="12"/>
  <c r="N40" i="12"/>
  <c r="O40" i="12" s="1"/>
  <c r="N41" i="12"/>
  <c r="N42" i="12"/>
  <c r="O42" i="12" s="1"/>
  <c r="N43" i="12"/>
  <c r="O43" i="12" s="1"/>
  <c r="N44" i="12"/>
  <c r="O44" i="12" s="1"/>
  <c r="N45" i="12"/>
  <c r="N46" i="12"/>
  <c r="O46" i="12" s="1"/>
  <c r="N47" i="12"/>
  <c r="N48" i="12"/>
  <c r="O48" i="12" s="1"/>
  <c r="N49" i="12"/>
  <c r="N50" i="12"/>
  <c r="O50" i="12" s="1"/>
  <c r="N51" i="12"/>
  <c r="O51" i="12" s="1"/>
  <c r="N52" i="12"/>
  <c r="O52" i="12" s="1"/>
  <c r="N53" i="12"/>
  <c r="N54" i="12"/>
  <c r="O54" i="12" s="1"/>
  <c r="N55" i="12"/>
  <c r="O55" i="12" s="1"/>
  <c r="O6" i="12"/>
  <c r="K26" i="12"/>
  <c r="K34" i="12"/>
  <c r="K37" i="12"/>
  <c r="K50" i="12"/>
  <c r="L56" i="12"/>
  <c r="C56" i="12"/>
  <c r="E56" i="12" s="1"/>
  <c r="I55" i="12"/>
  <c r="F55" i="12"/>
  <c r="I54" i="12"/>
  <c r="K54" i="12" s="1"/>
  <c r="F54" i="12"/>
  <c r="O53" i="12"/>
  <c r="I53" i="12"/>
  <c r="K53" i="12" s="1"/>
  <c r="F53" i="12"/>
  <c r="I52" i="12"/>
  <c r="K52" i="12" s="1"/>
  <c r="F52" i="12"/>
  <c r="I51" i="12"/>
  <c r="F51" i="12"/>
  <c r="I50" i="12"/>
  <c r="F50" i="12"/>
  <c r="O49" i="12"/>
  <c r="I49" i="12"/>
  <c r="K49" i="12" s="1"/>
  <c r="F49" i="12"/>
  <c r="I48" i="12"/>
  <c r="F48" i="12"/>
  <c r="O47" i="12"/>
  <c r="I47" i="12"/>
  <c r="K47" i="12" s="1"/>
  <c r="F47" i="12"/>
  <c r="I46" i="12"/>
  <c r="F46" i="12"/>
  <c r="O45" i="12"/>
  <c r="I45" i="12"/>
  <c r="F45" i="12"/>
  <c r="I44" i="12"/>
  <c r="J44" i="12" s="1"/>
  <c r="F44" i="12"/>
  <c r="I43" i="12"/>
  <c r="F43" i="12"/>
  <c r="I42" i="12"/>
  <c r="F42" i="12"/>
  <c r="O41" i="12"/>
  <c r="I41" i="12"/>
  <c r="K41" i="12" s="1"/>
  <c r="F41" i="12"/>
  <c r="I40" i="12"/>
  <c r="K40" i="12" s="1"/>
  <c r="F40" i="12"/>
  <c r="O39" i="12"/>
  <c r="I39" i="12"/>
  <c r="F39" i="12"/>
  <c r="I38" i="12"/>
  <c r="K38" i="12" s="1"/>
  <c r="F38" i="12"/>
  <c r="O37" i="12"/>
  <c r="I37" i="12"/>
  <c r="J37" i="12" s="1"/>
  <c r="F37" i="12"/>
  <c r="I36" i="12"/>
  <c r="F36" i="12"/>
  <c r="I35" i="12"/>
  <c r="K35" i="12" s="1"/>
  <c r="F35" i="12"/>
  <c r="I34" i="12"/>
  <c r="F34" i="12"/>
  <c r="O33" i="12"/>
  <c r="I33" i="12"/>
  <c r="K33" i="12" s="1"/>
  <c r="F33" i="12"/>
  <c r="I32" i="12"/>
  <c r="K32" i="12" s="1"/>
  <c r="F32" i="12"/>
  <c r="O31" i="12"/>
  <c r="I31" i="12"/>
  <c r="F31" i="12"/>
  <c r="I30" i="12"/>
  <c r="F30" i="12"/>
  <c r="I29" i="12"/>
  <c r="J29" i="12" s="1"/>
  <c r="F29" i="12"/>
  <c r="I28" i="12"/>
  <c r="F28" i="12"/>
  <c r="I27" i="12"/>
  <c r="K27" i="12" s="1"/>
  <c r="F27" i="12"/>
  <c r="I26" i="12"/>
  <c r="F26" i="12"/>
  <c r="O25" i="12"/>
  <c r="I25" i="12"/>
  <c r="K25" i="12" s="1"/>
  <c r="F25" i="12"/>
  <c r="I24" i="12"/>
  <c r="K24" i="12" s="1"/>
  <c r="I23" i="12"/>
  <c r="F23" i="12"/>
  <c r="I22" i="12"/>
  <c r="F22" i="12"/>
  <c r="O21" i="12"/>
  <c r="I21" i="12"/>
  <c r="K21" i="12" s="1"/>
  <c r="F21" i="12"/>
  <c r="I20" i="12"/>
  <c r="K20" i="12" s="1"/>
  <c r="F20" i="12"/>
  <c r="I19" i="12"/>
  <c r="K19" i="12" s="1"/>
  <c r="F19" i="12"/>
  <c r="I18" i="12"/>
  <c r="K18" i="12" s="1"/>
  <c r="F18" i="12"/>
  <c r="O17" i="12"/>
  <c r="I17" i="12"/>
  <c r="K17" i="12" s="1"/>
  <c r="F17" i="12"/>
  <c r="I16" i="12"/>
  <c r="K16" i="12" s="1"/>
  <c r="F16" i="12"/>
  <c r="I15" i="12"/>
  <c r="F15" i="12"/>
  <c r="I14" i="12"/>
  <c r="K14" i="12" s="1"/>
  <c r="F14" i="12"/>
  <c r="O13" i="12"/>
  <c r="I13" i="12"/>
  <c r="K13" i="12" s="1"/>
  <c r="F13" i="12"/>
  <c r="I12" i="12"/>
  <c r="K12" i="12" s="1"/>
  <c r="F12" i="12"/>
  <c r="I11" i="12"/>
  <c r="K11" i="12" s="1"/>
  <c r="F11" i="12"/>
  <c r="I10" i="12"/>
  <c r="K10" i="12" s="1"/>
  <c r="F10" i="12"/>
  <c r="O9" i="12"/>
  <c r="I9" i="12"/>
  <c r="K9" i="12" s="1"/>
  <c r="F9" i="12"/>
  <c r="I8" i="12"/>
  <c r="K8" i="12" s="1"/>
  <c r="F8" i="12"/>
  <c r="O7" i="12"/>
  <c r="I7" i="12"/>
  <c r="K7" i="12" s="1"/>
  <c r="F7" i="12"/>
  <c r="I6" i="12"/>
  <c r="F6" i="12"/>
  <c r="K28" i="12" l="1"/>
  <c r="P28" i="12" s="1"/>
  <c r="J28" i="12"/>
  <c r="K31" i="12"/>
  <c r="J31" i="12"/>
  <c r="K22" i="12"/>
  <c r="J22" i="12"/>
  <c r="K46" i="12"/>
  <c r="J46" i="12"/>
  <c r="K43" i="12"/>
  <c r="J43" i="12"/>
  <c r="K48" i="12"/>
  <c r="P48" i="12" s="1"/>
  <c r="J48" i="12"/>
  <c r="K45" i="12"/>
  <c r="J45" i="12"/>
  <c r="K39" i="12"/>
  <c r="P39" i="12" s="1"/>
  <c r="J39" i="12"/>
  <c r="K15" i="12"/>
  <c r="J15" i="12"/>
  <c r="K29" i="12"/>
  <c r="P29" i="12" s="1"/>
  <c r="K30" i="12"/>
  <c r="J30" i="12"/>
  <c r="K23" i="12"/>
  <c r="J23" i="12"/>
  <c r="K6" i="12"/>
  <c r="J6" i="12"/>
  <c r="P25" i="12"/>
  <c r="P54" i="12"/>
  <c r="P30" i="12"/>
  <c r="P22" i="12"/>
  <c r="P9" i="12"/>
  <c r="P17" i="12"/>
  <c r="P40" i="12"/>
  <c r="P7" i="12"/>
  <c r="P11" i="12"/>
  <c r="P15" i="12"/>
  <c r="P19" i="12"/>
  <c r="P23" i="12"/>
  <c r="P31" i="12"/>
  <c r="P33" i="12"/>
  <c r="P27" i="12"/>
  <c r="P12" i="12"/>
  <c r="P32" i="12"/>
  <c r="K42" i="12"/>
  <c r="P42" i="12" s="1"/>
  <c r="P34" i="12"/>
  <c r="P50" i="12"/>
  <c r="K44" i="12"/>
  <c r="P44" i="12" s="1"/>
  <c r="K36" i="12"/>
  <c r="P36" i="12" s="1"/>
  <c r="F56" i="12"/>
  <c r="P26" i="12"/>
  <c r="K55" i="12"/>
  <c r="P55" i="12" s="1"/>
  <c r="K51" i="12"/>
  <c r="P51" i="12" s="1"/>
  <c r="P8" i="12"/>
  <c r="P14" i="12"/>
  <c r="P16" i="12"/>
  <c r="P46" i="12"/>
  <c r="P52" i="12"/>
  <c r="P10" i="12"/>
  <c r="P18" i="12"/>
  <c r="P20" i="12"/>
  <c r="P38" i="12"/>
  <c r="O56" i="12"/>
  <c r="P41" i="12"/>
  <c r="P49" i="12"/>
  <c r="P35" i="12"/>
  <c r="P43" i="12"/>
  <c r="I56" i="12"/>
  <c r="J56" i="12" s="1"/>
  <c r="P37" i="12"/>
  <c r="P45" i="12"/>
  <c r="P13" i="12"/>
  <c r="P21" i="12"/>
  <c r="P47" i="12"/>
  <c r="P53" i="12"/>
  <c r="N56" i="12"/>
  <c r="K56" i="12" l="1"/>
  <c r="O58" i="12" s="1"/>
  <c r="P6" i="12"/>
  <c r="P56" i="12" s="1"/>
  <c r="G8" i="1" l="1"/>
  <c r="F5" i="5" l="1"/>
  <c r="G5" i="5"/>
  <c r="F6" i="5"/>
  <c r="G6" i="5" s="1"/>
  <c r="F7" i="5"/>
  <c r="G7" i="5"/>
  <c r="F8" i="5"/>
  <c r="G8" i="5" s="1"/>
  <c r="F9" i="5"/>
  <c r="G9" i="5"/>
  <c r="F10" i="5"/>
  <c r="G10" i="5" s="1"/>
  <c r="F11" i="5"/>
  <c r="G11" i="5"/>
  <c r="F12" i="5"/>
  <c r="G12" i="5" s="1"/>
  <c r="F13" i="5"/>
  <c r="G13" i="5"/>
  <c r="F14" i="5"/>
  <c r="G14" i="5" s="1"/>
  <c r="F15" i="5"/>
  <c r="G15" i="5"/>
  <c r="F16" i="5"/>
  <c r="G16" i="5" s="1"/>
  <c r="F17" i="5"/>
  <c r="G17" i="5"/>
  <c r="F18" i="5"/>
  <c r="G18" i="5" s="1"/>
  <c r="F19" i="5"/>
  <c r="G19" i="5"/>
  <c r="F21" i="5"/>
  <c r="G21" i="5" s="1"/>
  <c r="F22" i="5"/>
  <c r="G22" i="5"/>
  <c r="F23" i="5"/>
  <c r="G23" i="5" s="1"/>
  <c r="F24" i="5"/>
  <c r="G24" i="5"/>
  <c r="F25" i="5"/>
  <c r="G25" i="5" s="1"/>
  <c r="F26" i="5"/>
  <c r="G26" i="5"/>
  <c r="F27" i="5"/>
  <c r="G27" i="5" s="1"/>
  <c r="F28" i="5"/>
  <c r="G28" i="5"/>
  <c r="F29" i="5"/>
  <c r="G29" i="5" s="1"/>
  <c r="F30" i="5"/>
  <c r="G30" i="5"/>
  <c r="F31" i="5"/>
  <c r="G31" i="5" s="1"/>
  <c r="F32" i="5"/>
  <c r="G32" i="5"/>
  <c r="F33" i="5"/>
  <c r="G33" i="5" s="1"/>
  <c r="F34" i="5"/>
  <c r="G34" i="5"/>
  <c r="F35" i="5"/>
  <c r="G35" i="5" s="1"/>
  <c r="F36" i="5"/>
  <c r="G36" i="5"/>
  <c r="F37" i="5"/>
  <c r="G37" i="5" s="1"/>
  <c r="F38" i="5"/>
  <c r="G38" i="5"/>
  <c r="F39" i="5"/>
  <c r="G39" i="5" s="1"/>
  <c r="F40" i="5"/>
  <c r="G40" i="5"/>
  <c r="F41" i="5"/>
  <c r="G41" i="5" s="1"/>
  <c r="F42" i="5"/>
  <c r="G42" i="5"/>
  <c r="F43" i="5"/>
  <c r="G43" i="5" s="1"/>
  <c r="F44" i="5"/>
  <c r="G44" i="5"/>
  <c r="F45" i="5"/>
  <c r="G45" i="5" s="1"/>
  <c r="F46" i="5"/>
  <c r="G46" i="5"/>
  <c r="F47" i="5"/>
  <c r="G47" i="5" s="1"/>
  <c r="F48" i="5"/>
  <c r="G48" i="5"/>
  <c r="F49" i="5"/>
  <c r="G49" i="5" s="1"/>
  <c r="F50" i="5"/>
  <c r="G50" i="5"/>
  <c r="F51" i="5"/>
  <c r="G51" i="5" s="1"/>
  <c r="E52" i="5" l="1"/>
  <c r="F52" i="5" l="1"/>
  <c r="G52" i="5"/>
  <c r="G54" i="5" s="1"/>
  <c r="E52" i="2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F52" i="2" s="1"/>
  <c r="G5" i="2" l="1"/>
  <c r="G52" i="2" s="1"/>
  <c r="G54" i="2" s="1"/>
  <c r="F35" i="1"/>
  <c r="F34" i="1"/>
  <c r="F33" i="1"/>
  <c r="F22" i="1"/>
  <c r="F23" i="1"/>
  <c r="F21" i="1"/>
  <c r="F19" i="1"/>
  <c r="F16" i="1"/>
  <c r="F17" i="1"/>
  <c r="F18" i="1"/>
  <c r="F14" i="1" l="1"/>
  <c r="F11" i="1"/>
  <c r="F10" i="1"/>
  <c r="F9" i="1"/>
  <c r="F12" i="1"/>
  <c r="F13" i="1"/>
  <c r="F15" i="1"/>
  <c r="F8" i="1"/>
  <c r="F6" i="1"/>
  <c r="F7" i="1"/>
  <c r="F5" i="1"/>
  <c r="F45" i="1"/>
  <c r="G45" i="1" s="1"/>
  <c r="F44" i="1"/>
  <c r="F42" i="1"/>
  <c r="G42" i="1" s="1"/>
  <c r="F41" i="1"/>
  <c r="G41" i="1" s="1"/>
  <c r="F25" i="1"/>
  <c r="F24" i="1"/>
  <c r="E52" i="1" l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G44" i="1"/>
  <c r="F43" i="1"/>
  <c r="G43" i="1" s="1"/>
  <c r="F40" i="1"/>
  <c r="G40" i="1" s="1"/>
  <c r="F39" i="1"/>
  <c r="G39" i="1" s="1"/>
  <c r="F38" i="1"/>
  <c r="G38" i="1" s="1"/>
  <c r="F37" i="1"/>
  <c r="G37" i="1" s="1"/>
  <c r="F36" i="1"/>
  <c r="G36" i="1" s="1"/>
  <c r="G35" i="1"/>
  <c r="G34" i="1"/>
  <c r="G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F52" i="1" l="1"/>
  <c r="G52" i="1"/>
  <c r="G54" i="1" s="1"/>
</calcChain>
</file>

<file path=xl/sharedStrings.xml><?xml version="1.0" encoding="utf-8"?>
<sst xmlns="http://schemas.openxmlformats.org/spreadsheetml/2006/main" count="553" uniqueCount="178">
  <si>
    <t>King County Library Sysytem</t>
  </si>
  <si>
    <t>Invoice #</t>
  </si>
  <si>
    <t>PM052668</t>
  </si>
  <si>
    <t>Invoice Date:</t>
  </si>
  <si>
    <t xml:space="preserve">Customer #       </t>
  </si>
  <si>
    <t>PO Number:</t>
  </si>
  <si>
    <t>110726HVACREV1</t>
  </si>
  <si>
    <t>Contract Number</t>
  </si>
  <si>
    <t>Site</t>
  </si>
  <si>
    <t xml:space="preserve">BU ACCT </t>
  </si>
  <si>
    <t>G/L ACCT</t>
  </si>
  <si>
    <t>Monthly</t>
  </si>
  <si>
    <t>Tax Amt</t>
  </si>
  <si>
    <t>Total</t>
  </si>
  <si>
    <t>AlPac</t>
  </si>
  <si>
    <t>.52410.0100</t>
  </si>
  <si>
    <t>Aub</t>
  </si>
  <si>
    <t>1205</t>
  </si>
  <si>
    <t>Bell</t>
  </si>
  <si>
    <t>1210</t>
  </si>
  <si>
    <t>Both</t>
  </si>
  <si>
    <t>1220</t>
  </si>
  <si>
    <t>Blvd Park</t>
  </si>
  <si>
    <t>1225</t>
  </si>
  <si>
    <t>Carn</t>
  </si>
  <si>
    <t>1235</t>
  </si>
  <si>
    <t>Covi</t>
  </si>
  <si>
    <t>1245</t>
  </si>
  <si>
    <t>Des Moines</t>
  </si>
  <si>
    <t>1250</t>
  </si>
  <si>
    <t>Fariwood</t>
  </si>
  <si>
    <t>1260</t>
  </si>
  <si>
    <t>52410.0100</t>
  </si>
  <si>
    <t>Fall City</t>
  </si>
  <si>
    <t>1265</t>
  </si>
  <si>
    <t>Fed W 320</t>
  </si>
  <si>
    <t>1270</t>
  </si>
  <si>
    <t>Fed W R</t>
  </si>
  <si>
    <t>1275</t>
  </si>
  <si>
    <t>Fost</t>
  </si>
  <si>
    <t>1280</t>
  </si>
  <si>
    <t>Issa</t>
  </si>
  <si>
    <t>1285</t>
  </si>
  <si>
    <t>Kent</t>
  </si>
  <si>
    <t>1295</t>
  </si>
  <si>
    <t>King</t>
  </si>
  <si>
    <t>1305</t>
  </si>
  <si>
    <t>Kirk</t>
  </si>
  <si>
    <t>1315</t>
  </si>
  <si>
    <t>Maple Val</t>
  </si>
  <si>
    <t>1325</t>
  </si>
  <si>
    <t>Mer Is</t>
  </si>
  <si>
    <t>1330</t>
  </si>
  <si>
    <t>Newp</t>
  </si>
  <si>
    <t>1340</t>
  </si>
  <si>
    <t>North Bend</t>
  </si>
  <si>
    <t>1345</t>
  </si>
  <si>
    <t>Pres</t>
  </si>
  <si>
    <t>1353</t>
  </si>
  <si>
    <t>Redm</t>
  </si>
  <si>
    <t>1355</t>
  </si>
  <si>
    <t>Rich B</t>
  </si>
  <si>
    <t>1365</t>
  </si>
  <si>
    <t>Ser Ctr</t>
  </si>
  <si>
    <t>1570</t>
  </si>
  <si>
    <t>Shor</t>
  </si>
  <si>
    <t>1375</t>
  </si>
  <si>
    <t>Skyw</t>
  </si>
  <si>
    <t>1385</t>
  </si>
  <si>
    <t>Soth</t>
  </si>
  <si>
    <t>1392</t>
  </si>
  <si>
    <t>Val View</t>
  </si>
  <si>
    <t>1400</t>
  </si>
  <si>
    <t>Vashon</t>
  </si>
  <si>
    <t>1405</t>
  </si>
  <si>
    <t>WC</t>
  </si>
  <si>
    <t>1410</t>
  </si>
  <si>
    <t>Wood</t>
  </si>
  <si>
    <t>1415</t>
  </si>
  <si>
    <t>Wdmt</t>
  </si>
  <si>
    <t>1420</t>
  </si>
  <si>
    <t>Snoq</t>
  </si>
  <si>
    <t>1390</t>
  </si>
  <si>
    <t>Skyk</t>
  </si>
  <si>
    <t>1380</t>
  </si>
  <si>
    <t>Mukl</t>
  </si>
  <si>
    <t>1335</t>
  </si>
  <si>
    <t>Blk Diam</t>
  </si>
  <si>
    <t>1215</t>
  </si>
  <si>
    <t>Burien</t>
  </si>
  <si>
    <t>1231</t>
  </si>
  <si>
    <t>Samm</t>
  </si>
  <si>
    <t>1370</t>
  </si>
  <si>
    <t>Renton High</t>
  </si>
  <si>
    <t>1363</t>
  </si>
  <si>
    <t>Renton L PK</t>
  </si>
  <si>
    <t>1362</t>
  </si>
  <si>
    <t>Lake Hills</t>
  </si>
  <si>
    <t>1320</t>
  </si>
  <si>
    <t>Lake For Pk</t>
  </si>
  <si>
    <t>Kenmore</t>
  </si>
  <si>
    <t>1290</t>
  </si>
  <si>
    <t>Enumclaw</t>
  </si>
  <si>
    <t>1257</t>
  </si>
  <si>
    <t>Duvall</t>
  </si>
  <si>
    <t>1255</t>
  </si>
  <si>
    <t>Newcastle</t>
  </si>
  <si>
    <t>1337</t>
  </si>
  <si>
    <t>Grand Totals</t>
  </si>
  <si>
    <t>Per invoice from MM</t>
  </si>
  <si>
    <t>Variance</t>
  </si>
  <si>
    <t>Rdding</t>
  </si>
  <si>
    <t>PM053408</t>
  </si>
  <si>
    <t>PM054153</t>
  </si>
  <si>
    <t>Algona-Pacific</t>
  </si>
  <si>
    <t>Auburn</t>
  </si>
  <si>
    <t>Bellevue</t>
  </si>
  <si>
    <t>Bothell</t>
  </si>
  <si>
    <t>Boulevard Park</t>
  </si>
  <si>
    <t>Carnation</t>
  </si>
  <si>
    <t>Covington</t>
  </si>
  <si>
    <t>Federal Way 320th</t>
  </si>
  <si>
    <t>Federal Way</t>
  </si>
  <si>
    <t>Foster</t>
  </si>
  <si>
    <t>Issaquah</t>
  </si>
  <si>
    <t>Kingsgate</t>
  </si>
  <si>
    <t>Kirkland</t>
  </si>
  <si>
    <t>Maple Valley</t>
  </si>
  <si>
    <t>Mercer Island</t>
  </si>
  <si>
    <t>Preston</t>
  </si>
  <si>
    <t>Redmond</t>
  </si>
  <si>
    <t>Richmond Beach</t>
  </si>
  <si>
    <t>Service Center</t>
  </si>
  <si>
    <t>Shoreline</t>
  </si>
  <si>
    <t>Skyway</t>
  </si>
  <si>
    <t>Southcenter</t>
  </si>
  <si>
    <t>Valley View</t>
  </si>
  <si>
    <t>White Center</t>
  </si>
  <si>
    <t>Woodinville</t>
  </si>
  <si>
    <t>Woodmont</t>
  </si>
  <si>
    <t>Snoqualmie</t>
  </si>
  <si>
    <t>Skykomish</t>
  </si>
  <si>
    <t>Muckleshoot</t>
  </si>
  <si>
    <t>Black Diamond</t>
  </si>
  <si>
    <t>Sammamish</t>
  </si>
  <si>
    <t>Renton Highlands</t>
  </si>
  <si>
    <t>Renton Liberty Park</t>
  </si>
  <si>
    <t>Lake Forest Park</t>
  </si>
  <si>
    <t>Fairwood</t>
  </si>
  <si>
    <t>King County Library System</t>
  </si>
  <si>
    <t>PO #:</t>
  </si>
  <si>
    <t>G/L Acct</t>
  </si>
  <si>
    <t>BU #</t>
  </si>
  <si>
    <t xml:space="preserve"> </t>
  </si>
  <si>
    <t>Addenda net amount/month</t>
  </si>
  <si>
    <t>Vendor Name</t>
  </si>
  <si>
    <t xml:space="preserve">Invoice # </t>
  </si>
  <si>
    <t>Tax Rate</t>
  </si>
  <si>
    <t>Greenbridge</t>
  </si>
  <si>
    <t>Redmond Ridge</t>
  </si>
  <si>
    <t>Tukwila</t>
  </si>
  <si>
    <t>New Contract w/ Addenda and Tax</t>
  </si>
  <si>
    <t>Vendor Net Monthly Per Invoice</t>
  </si>
  <si>
    <t>Tax Amt per Invoice</t>
  </si>
  <si>
    <t>Monthly Invoice Total w/ Tax</t>
  </si>
  <si>
    <t xml:space="preserve">Variance Explanation </t>
  </si>
  <si>
    <t>Contract Name/Description/Duration</t>
  </si>
  <si>
    <t>Variance from Contract</t>
  </si>
  <si>
    <t>Invoice Variance from Contract</t>
  </si>
  <si>
    <t>Total Per Invoice</t>
  </si>
  <si>
    <t>Vendor to complete all blue highlighted boxes.</t>
  </si>
  <si>
    <t>2017 Starting Contract with Tax</t>
  </si>
  <si>
    <t xml:space="preserve"> 2017 Addendum #</t>
  </si>
  <si>
    <t>BID BASE 2017 Starting Contract Net Monthly</t>
  </si>
  <si>
    <t>Tax Amount</t>
  </si>
  <si>
    <t>Base Net New Contract rate w/ Addenda</t>
  </si>
  <si>
    <t>Renton Main</t>
  </si>
  <si>
    <t>Newport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</si>
</sst>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"/>
    <numFmt numFmtId="166" formatCode="#,##0.000000000000_);[Red]\(#,##0.000000000000\)"/>
    <numFmt numFmtId="167" formatCode="#,##0.00000000000_);[Red]\(#,##0.00000000000\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14" fontId="2" fillId="0" borderId="1" xfId="0" applyNumberFormat="1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4" fontId="3" fillId="0" borderId="2" xfId="0" applyNumberFormat="1" applyFont="1" applyBorder="1" applyAlignment="1">
      <alignment horizontal="left"/>
    </xf>
    <xf numFmtId="44" fontId="3" fillId="0" borderId="3" xfId="0" applyNumberFormat="1" applyFont="1" applyBorder="1" applyAlignment="1">
      <alignment horizontal="left"/>
    </xf>
    <xf numFmtId="0" fontId="4" fillId="0" borderId="0" xfId="0" applyFont="1"/>
    <xf numFmtId="14" fontId="2" fillId="0" borderId="4" xfId="0" applyNumberFormat="1" applyFont="1" applyBorder="1" applyAlignment="1">
      <alignment horizontal="left"/>
    </xf>
    <xf numFmtId="0" fontId="2" fillId="0" borderId="5" xfId="0" applyFont="1" applyFill="1" applyBorder="1"/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43" fontId="4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4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left"/>
    </xf>
    <xf numFmtId="0" fontId="3" fillId="0" borderId="6" xfId="0" applyFont="1" applyFill="1" applyBorder="1"/>
    <xf numFmtId="49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43" fontId="3" fillId="2" borderId="6" xfId="0" applyNumberFormat="1" applyFont="1" applyFill="1" applyBorder="1" applyAlignment="1">
      <alignment horizontal="left"/>
    </xf>
    <xf numFmtId="43" fontId="4" fillId="2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49" fontId="3" fillId="2" borderId="6" xfId="0" applyNumberFormat="1" applyFont="1" applyFill="1" applyBorder="1" applyAlignment="1">
      <alignment horizontal="right"/>
    </xf>
    <xf numFmtId="49" fontId="3" fillId="0" borderId="6" xfId="0" applyNumberFormat="1" applyFont="1" applyBorder="1"/>
    <xf numFmtId="44" fontId="3" fillId="0" borderId="6" xfId="0" applyNumberFormat="1" applyFont="1" applyBorder="1" applyAlignment="1">
      <alignment horizontal="left"/>
    </xf>
    <xf numFmtId="43" fontId="3" fillId="0" borderId="6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43" fontId="0" fillId="0" borderId="0" xfId="0" applyNumberFormat="1" applyFont="1" applyBorder="1"/>
    <xf numFmtId="0" fontId="7" fillId="0" borderId="0" xfId="0" applyFont="1" applyBorder="1"/>
    <xf numFmtId="166" fontId="0" fillId="0" borderId="0" xfId="0" applyNumberFormat="1" applyFont="1" applyBorder="1" applyAlignment="1">
      <alignment horizontal="center"/>
    </xf>
    <xf numFmtId="40" fontId="9" fillId="3" borderId="6" xfId="0" applyNumberFormat="1" applyFont="1" applyFill="1" applyBorder="1" applyAlignment="1">
      <alignment horizontal="right"/>
    </xf>
    <xf numFmtId="40" fontId="8" fillId="3" borderId="6" xfId="0" applyNumberFormat="1" applyFont="1" applyFill="1" applyBorder="1" applyAlignment="1">
      <alignment horizontal="right"/>
    </xf>
    <xf numFmtId="44" fontId="9" fillId="3" borderId="6" xfId="0" applyNumberFormat="1" applyFont="1" applyFill="1" applyBorder="1" applyAlignment="1">
      <alignment horizontal="left"/>
    </xf>
    <xf numFmtId="43" fontId="8" fillId="3" borderId="6" xfId="1" applyFont="1" applyFill="1" applyBorder="1" applyAlignment="1">
      <alignment horizontal="left"/>
    </xf>
    <xf numFmtId="40" fontId="9" fillId="0" borderId="6" xfId="0" applyNumberFormat="1" applyFont="1" applyFill="1" applyBorder="1" applyAlignment="1">
      <alignment horizontal="right"/>
    </xf>
    <xf numFmtId="40" fontId="8" fillId="0" borderId="6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0" fontId="0" fillId="3" borderId="0" xfId="0" applyFont="1" applyFill="1" applyBorder="1"/>
    <xf numFmtId="0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4" fontId="8" fillId="0" borderId="7" xfId="0" applyNumberFormat="1" applyFont="1" applyFill="1" applyBorder="1" applyAlignment="1">
      <alignment horizontal="center" wrapText="1"/>
    </xf>
    <xf numFmtId="44" fontId="8" fillId="3" borderId="6" xfId="0" applyNumberFormat="1" applyFont="1" applyFill="1" applyBorder="1" applyAlignment="1">
      <alignment horizontal="center" wrapText="1"/>
    </xf>
    <xf numFmtId="44" fontId="8" fillId="0" borderId="6" xfId="0" applyNumberFormat="1" applyFont="1" applyFill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3" borderId="6" xfId="0" applyFont="1" applyFill="1" applyBorder="1" applyAlignment="1">
      <alignment wrapText="1"/>
    </xf>
    <xf numFmtId="0" fontId="9" fillId="0" borderId="0" xfId="0" applyFont="1" applyBorder="1"/>
    <xf numFmtId="40" fontId="9" fillId="0" borderId="0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40" fontId="12" fillId="0" borderId="0" xfId="0" applyNumberFormat="1" applyFont="1" applyBorder="1"/>
    <xf numFmtId="0" fontId="12" fillId="3" borderId="6" xfId="0" applyFont="1" applyFill="1" applyBorder="1"/>
    <xf numFmtId="0" fontId="9" fillId="0" borderId="0" xfId="0" applyFont="1" applyFill="1" applyBorder="1"/>
    <xf numFmtId="38" fontId="9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49" fontId="9" fillId="0" borderId="0" xfId="0" applyNumberFormat="1" applyFont="1" applyFill="1" applyBorder="1"/>
    <xf numFmtId="40" fontId="8" fillId="0" borderId="0" xfId="0" applyNumberFormat="1" applyFont="1" applyFill="1" applyBorder="1" applyAlignment="1">
      <alignment horizontal="right"/>
    </xf>
    <xf numFmtId="0" fontId="11" fillId="3" borderId="6" xfId="0" applyFont="1" applyFill="1" applyBorder="1"/>
    <xf numFmtId="49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9" fillId="3" borderId="0" xfId="0" applyFont="1" applyFill="1" applyBorder="1"/>
    <xf numFmtId="49" fontId="9" fillId="3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44" fontId="9" fillId="0" borderId="6" xfId="0" applyNumberFormat="1" applyFont="1" applyFill="1" applyBorder="1" applyAlignment="1"/>
    <xf numFmtId="44" fontId="9" fillId="0" borderId="6" xfId="0" applyNumberFormat="1" applyFont="1" applyFill="1" applyBorder="1" applyAlignment="1">
      <alignment horizontal="left"/>
    </xf>
    <xf numFmtId="43" fontId="9" fillId="0" borderId="6" xfId="1" applyFont="1" applyFill="1" applyBorder="1" applyAlignment="1">
      <alignment horizontal="left"/>
    </xf>
    <xf numFmtId="0" fontId="12" fillId="0" borderId="6" xfId="0" applyFont="1" applyFill="1" applyBorder="1"/>
    <xf numFmtId="49" fontId="8" fillId="3" borderId="0" xfId="0" applyNumberFormat="1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left"/>
    </xf>
    <xf numFmtId="4" fontId="9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44" fontId="8" fillId="2" borderId="6" xfId="0" applyNumberFormat="1" applyFont="1" applyFill="1" applyBorder="1" applyAlignment="1">
      <alignment horizontal="center" wrapText="1"/>
    </xf>
    <xf numFmtId="40" fontId="8" fillId="2" borderId="6" xfId="0" applyNumberFormat="1" applyFont="1" applyFill="1" applyBorder="1" applyAlignment="1">
      <alignment horizontal="right"/>
    </xf>
    <xf numFmtId="14" fontId="8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110" zoomScaleNormal="110" workbookViewId="0">
      <pane ySplit="4" topLeftCell="A41" activePane="bottomLeft" state="frozen"/>
      <selection pane="bottomLeft" activeCell="E8" sqref="E8"/>
    </sheetView>
  </sheetViews>
  <sheetFormatPr defaultRowHeight="12.75" x14ac:dyDescent="0.2"/>
  <cols>
    <col min="1" max="1" width="10.85546875" style="7" customWidth="1"/>
    <col min="2" max="2" width="11.140625" style="7" customWidth="1"/>
    <col min="3" max="3" width="9.7109375" style="7" customWidth="1"/>
    <col min="4" max="4" width="11.42578125" style="41" customWidth="1"/>
    <col min="5" max="5" width="11.140625" style="7" customWidth="1"/>
    <col min="6" max="6" width="10" style="7" customWidth="1"/>
    <col min="7" max="7" width="10.28515625" style="7" customWidth="1"/>
    <col min="8" max="8" width="8.140625" style="7" customWidth="1"/>
    <col min="9" max="9" width="8.28515625" style="7" customWidth="1"/>
    <col min="10" max="10" width="8.140625" style="7" customWidth="1"/>
    <col min="11" max="11" width="7.7109375" style="7" customWidth="1"/>
    <col min="12" max="16384" width="9.140625" style="7"/>
  </cols>
  <sheetData>
    <row r="1" spans="1:8" ht="20.25" customHeight="1" x14ac:dyDescent="0.2">
      <c r="A1" s="1" t="s">
        <v>0</v>
      </c>
      <c r="B1" s="2"/>
      <c r="C1" s="3"/>
      <c r="D1" s="4"/>
      <c r="E1" s="5"/>
      <c r="F1" s="5"/>
      <c r="G1" s="6"/>
    </row>
    <row r="2" spans="1:8" ht="18.75" customHeight="1" x14ac:dyDescent="0.2">
      <c r="A2" s="8" t="s">
        <v>1</v>
      </c>
      <c r="B2" s="9" t="s">
        <v>2</v>
      </c>
      <c r="C2" s="10"/>
      <c r="D2" s="11"/>
      <c r="E2" s="2" t="s">
        <v>3</v>
      </c>
      <c r="F2" s="2"/>
      <c r="G2" s="12">
        <v>42370</v>
      </c>
    </row>
    <row r="3" spans="1:8" ht="21" customHeight="1" x14ac:dyDescent="0.2">
      <c r="A3" s="8" t="s">
        <v>4</v>
      </c>
      <c r="B3" s="13">
        <v>26197</v>
      </c>
      <c r="C3" s="10"/>
      <c r="D3" s="11"/>
      <c r="E3" s="2" t="s">
        <v>5</v>
      </c>
      <c r="F3" s="2" t="s">
        <v>6</v>
      </c>
      <c r="G3" s="12"/>
      <c r="H3" s="14"/>
    </row>
    <row r="4" spans="1:8" ht="24" customHeight="1" x14ac:dyDescent="0.2">
      <c r="A4" s="15" t="s">
        <v>7</v>
      </c>
      <c r="B4" s="16" t="s">
        <v>8</v>
      </c>
      <c r="C4" s="17" t="s">
        <v>9</v>
      </c>
      <c r="D4" s="16" t="s">
        <v>10</v>
      </c>
      <c r="E4" s="18" t="s">
        <v>11</v>
      </c>
      <c r="F4" s="18" t="s">
        <v>12</v>
      </c>
      <c r="G4" s="18" t="s">
        <v>13</v>
      </c>
    </row>
    <row r="5" spans="1:8" ht="17.25" customHeight="1" x14ac:dyDescent="0.2">
      <c r="A5" s="19">
        <v>22872</v>
      </c>
      <c r="B5" s="20" t="s">
        <v>14</v>
      </c>
      <c r="C5" s="21">
        <v>1200</v>
      </c>
      <c r="D5" s="22" t="s">
        <v>15</v>
      </c>
      <c r="E5" s="23">
        <v>606</v>
      </c>
      <c r="F5" s="23">
        <f>SUM(E5*0.095)</f>
        <v>57.57</v>
      </c>
      <c r="G5" s="23">
        <f>SUM(E5+F5)</f>
        <v>663.57</v>
      </c>
    </row>
    <row r="6" spans="1:8" ht="17.25" customHeight="1" x14ac:dyDescent="0.2">
      <c r="A6" s="19">
        <v>22873</v>
      </c>
      <c r="B6" s="20" t="s">
        <v>16</v>
      </c>
      <c r="C6" s="21" t="s">
        <v>17</v>
      </c>
      <c r="D6" s="22" t="s">
        <v>15</v>
      </c>
      <c r="E6" s="23">
        <v>1141</v>
      </c>
      <c r="F6" s="23">
        <f t="shared" ref="F6:F18" si="0">SUM(E6*0.095)</f>
        <v>108.395</v>
      </c>
      <c r="G6" s="23">
        <f t="shared" ref="G6:G51" si="1">SUM(E6+F6)</f>
        <v>1249.395</v>
      </c>
    </row>
    <row r="7" spans="1:8" ht="17.25" customHeight="1" x14ac:dyDescent="0.2">
      <c r="A7" s="19">
        <v>22874</v>
      </c>
      <c r="B7" s="20" t="s">
        <v>18</v>
      </c>
      <c r="C7" s="21" t="s">
        <v>19</v>
      </c>
      <c r="D7" s="22" t="s">
        <v>15</v>
      </c>
      <c r="E7" s="23">
        <v>5853</v>
      </c>
      <c r="F7" s="23">
        <f t="shared" si="0"/>
        <v>556.03499999999997</v>
      </c>
      <c r="G7" s="23">
        <f t="shared" si="1"/>
        <v>6409.0349999999999</v>
      </c>
    </row>
    <row r="8" spans="1:8" ht="17.25" customHeight="1" x14ac:dyDescent="0.2">
      <c r="A8" s="19">
        <v>22875</v>
      </c>
      <c r="B8" s="24" t="s">
        <v>20</v>
      </c>
      <c r="C8" s="25" t="s">
        <v>21</v>
      </c>
      <c r="D8" s="26" t="s">
        <v>15</v>
      </c>
      <c r="E8" s="27">
        <v>599</v>
      </c>
      <c r="F8" s="23">
        <f t="shared" si="0"/>
        <v>56.905000000000001</v>
      </c>
      <c r="G8" s="27">
        <f>SUM(E8+F8)</f>
        <v>655.90499999999997</v>
      </c>
    </row>
    <row r="9" spans="1:8" ht="17.25" customHeight="1" x14ac:dyDescent="0.2">
      <c r="A9" s="19">
        <v>22876</v>
      </c>
      <c r="B9" s="20" t="s">
        <v>22</v>
      </c>
      <c r="C9" s="21" t="s">
        <v>23</v>
      </c>
      <c r="D9" s="22" t="s">
        <v>15</v>
      </c>
      <c r="E9" s="23">
        <v>344</v>
      </c>
      <c r="F9" s="23">
        <f t="shared" si="0"/>
        <v>32.68</v>
      </c>
      <c r="G9" s="23">
        <f t="shared" si="1"/>
        <v>376.68</v>
      </c>
    </row>
    <row r="10" spans="1:8" ht="17.25" customHeight="1" x14ac:dyDescent="0.2">
      <c r="A10" s="19">
        <v>22878</v>
      </c>
      <c r="B10" s="24" t="s">
        <v>24</v>
      </c>
      <c r="C10" s="21" t="s">
        <v>25</v>
      </c>
      <c r="D10" s="22" t="s">
        <v>15</v>
      </c>
      <c r="E10" s="23">
        <v>309</v>
      </c>
      <c r="F10" s="23">
        <f>SUM(E10*0.086)</f>
        <v>26.573999999999998</v>
      </c>
      <c r="G10" s="23">
        <f t="shared" si="1"/>
        <v>335.57400000000001</v>
      </c>
    </row>
    <row r="11" spans="1:8" ht="17.25" customHeight="1" x14ac:dyDescent="0.2">
      <c r="A11" s="19">
        <v>22879</v>
      </c>
      <c r="B11" s="24" t="s">
        <v>26</v>
      </c>
      <c r="C11" s="21" t="s">
        <v>27</v>
      </c>
      <c r="D11" s="22" t="s">
        <v>15</v>
      </c>
      <c r="E11" s="23">
        <v>818</v>
      </c>
      <c r="F11" s="23">
        <f>SUM(E11*0.086)</f>
        <v>70.347999999999999</v>
      </c>
      <c r="G11" s="23">
        <f t="shared" si="1"/>
        <v>888.34799999999996</v>
      </c>
    </row>
    <row r="12" spans="1:8" ht="17.25" customHeight="1" x14ac:dyDescent="0.2">
      <c r="A12" s="19">
        <v>22880</v>
      </c>
      <c r="B12" s="20" t="s">
        <v>28</v>
      </c>
      <c r="C12" s="21" t="s">
        <v>29</v>
      </c>
      <c r="D12" s="22" t="s">
        <v>15</v>
      </c>
      <c r="E12" s="23">
        <v>346.37</v>
      </c>
      <c r="F12" s="23">
        <f t="shared" si="0"/>
        <v>32.905149999999999</v>
      </c>
      <c r="G12" s="23">
        <f t="shared" si="1"/>
        <v>379.27515</v>
      </c>
    </row>
    <row r="13" spans="1:8" ht="17.25" customHeight="1" x14ac:dyDescent="0.2">
      <c r="A13" s="28">
        <v>22881</v>
      </c>
      <c r="B13" s="29" t="s">
        <v>30</v>
      </c>
      <c r="C13" s="30" t="s">
        <v>31</v>
      </c>
      <c r="D13" s="31" t="s">
        <v>32</v>
      </c>
      <c r="E13" s="32">
        <v>669</v>
      </c>
      <c r="F13" s="23">
        <f t="shared" si="0"/>
        <v>63.555</v>
      </c>
      <c r="G13" s="33">
        <f t="shared" si="1"/>
        <v>732.55499999999995</v>
      </c>
    </row>
    <row r="14" spans="1:8" ht="17.25" customHeight="1" x14ac:dyDescent="0.2">
      <c r="A14" s="19">
        <v>22882</v>
      </c>
      <c r="B14" s="24" t="s">
        <v>33</v>
      </c>
      <c r="C14" s="25" t="s">
        <v>34</v>
      </c>
      <c r="D14" s="26" t="s">
        <v>15</v>
      </c>
      <c r="E14" s="27">
        <v>444</v>
      </c>
      <c r="F14" s="23">
        <f>SUM(E14*0.086)</f>
        <v>38.183999999999997</v>
      </c>
      <c r="G14" s="27">
        <f t="shared" si="1"/>
        <v>482.18399999999997</v>
      </c>
    </row>
    <row r="15" spans="1:8" ht="17.25" customHeight="1" x14ac:dyDescent="0.2">
      <c r="A15" s="19">
        <v>22883</v>
      </c>
      <c r="B15" s="24" t="s">
        <v>35</v>
      </c>
      <c r="C15" s="25" t="s">
        <v>36</v>
      </c>
      <c r="D15" s="26" t="s">
        <v>15</v>
      </c>
      <c r="E15" s="27">
        <v>720</v>
      </c>
      <c r="F15" s="23">
        <f t="shared" si="0"/>
        <v>68.400000000000006</v>
      </c>
      <c r="G15" s="23">
        <f t="shared" si="1"/>
        <v>788.4</v>
      </c>
    </row>
    <row r="16" spans="1:8" ht="17.25" customHeight="1" x14ac:dyDescent="0.2">
      <c r="A16" s="19">
        <v>22884</v>
      </c>
      <c r="B16" s="20" t="s">
        <v>37</v>
      </c>
      <c r="C16" s="21" t="s">
        <v>38</v>
      </c>
      <c r="D16" s="22" t="s">
        <v>15</v>
      </c>
      <c r="E16" s="23">
        <v>923</v>
      </c>
      <c r="F16" s="23">
        <f t="shared" si="0"/>
        <v>87.685000000000002</v>
      </c>
      <c r="G16" s="23">
        <f t="shared" si="1"/>
        <v>1010.6849999999999</v>
      </c>
    </row>
    <row r="17" spans="1:7" ht="17.25" customHeight="1" x14ac:dyDescent="0.2">
      <c r="A17" s="19">
        <v>22885</v>
      </c>
      <c r="B17" s="20" t="s">
        <v>39</v>
      </c>
      <c r="C17" s="21" t="s">
        <v>40</v>
      </c>
      <c r="D17" s="22" t="s">
        <v>15</v>
      </c>
      <c r="E17" s="23">
        <v>258</v>
      </c>
      <c r="F17" s="23">
        <f t="shared" si="0"/>
        <v>24.51</v>
      </c>
      <c r="G17" s="23">
        <f t="shared" si="1"/>
        <v>282.51</v>
      </c>
    </row>
    <row r="18" spans="1:7" ht="17.25" customHeight="1" x14ac:dyDescent="0.2">
      <c r="A18" s="19">
        <v>22886</v>
      </c>
      <c r="B18" s="20" t="s">
        <v>41</v>
      </c>
      <c r="C18" s="21" t="s">
        <v>42</v>
      </c>
      <c r="D18" s="22" t="s">
        <v>15</v>
      </c>
      <c r="E18" s="23">
        <v>546</v>
      </c>
      <c r="F18" s="23">
        <f t="shared" si="0"/>
        <v>51.87</v>
      </c>
      <c r="G18" s="23">
        <f t="shared" si="1"/>
        <v>597.87</v>
      </c>
    </row>
    <row r="19" spans="1:7" ht="17.25" customHeight="1" x14ac:dyDescent="0.2">
      <c r="A19" s="19">
        <v>22888</v>
      </c>
      <c r="B19" s="20" t="s">
        <v>43</v>
      </c>
      <c r="C19" s="21" t="s">
        <v>44</v>
      </c>
      <c r="D19" s="22" t="s">
        <v>15</v>
      </c>
      <c r="E19" s="23">
        <v>774</v>
      </c>
      <c r="F19" s="23">
        <f>SUM(E19*0.095)</f>
        <v>73.53</v>
      </c>
      <c r="G19" s="23">
        <f t="shared" si="1"/>
        <v>847.53</v>
      </c>
    </row>
    <row r="20" spans="1:7" ht="17.25" customHeight="1" x14ac:dyDescent="0.2">
      <c r="A20" s="19">
        <v>22889</v>
      </c>
      <c r="B20" s="20" t="s">
        <v>45</v>
      </c>
      <c r="C20" s="21" t="s">
        <v>46</v>
      </c>
      <c r="D20" s="22" t="s">
        <v>15</v>
      </c>
      <c r="E20" s="23"/>
      <c r="F20" s="23"/>
      <c r="G20" s="23"/>
    </row>
    <row r="21" spans="1:7" ht="17.25" customHeight="1" x14ac:dyDescent="0.2">
      <c r="A21" s="19">
        <v>22890</v>
      </c>
      <c r="B21" s="20" t="s">
        <v>47</v>
      </c>
      <c r="C21" s="21" t="s">
        <v>48</v>
      </c>
      <c r="D21" s="22" t="s">
        <v>15</v>
      </c>
      <c r="E21" s="23">
        <v>663</v>
      </c>
      <c r="F21" s="23">
        <f>SUM(E21*0.095)</f>
        <v>62.984999999999999</v>
      </c>
      <c r="G21" s="23">
        <f t="shared" si="1"/>
        <v>725.98500000000001</v>
      </c>
    </row>
    <row r="22" spans="1:7" ht="17.25" customHeight="1" x14ac:dyDescent="0.2">
      <c r="A22" s="19">
        <v>22892</v>
      </c>
      <c r="B22" s="24" t="s">
        <v>49</v>
      </c>
      <c r="C22" s="21" t="s">
        <v>50</v>
      </c>
      <c r="D22" s="22" t="s">
        <v>15</v>
      </c>
      <c r="E22" s="23">
        <v>468</v>
      </c>
      <c r="F22" s="23">
        <f>SUM(E22*0.086)</f>
        <v>40.247999999999998</v>
      </c>
      <c r="G22" s="23">
        <f t="shared" si="1"/>
        <v>508.24799999999999</v>
      </c>
    </row>
    <row r="23" spans="1:7" ht="17.25" customHeight="1" x14ac:dyDescent="0.2">
      <c r="A23" s="19">
        <v>22893</v>
      </c>
      <c r="B23" s="20" t="s">
        <v>51</v>
      </c>
      <c r="C23" s="21" t="s">
        <v>52</v>
      </c>
      <c r="D23" s="22" t="s">
        <v>15</v>
      </c>
      <c r="E23" s="23">
        <v>1337</v>
      </c>
      <c r="F23" s="23">
        <f>SUM(E23*0.095)</f>
        <v>127.015</v>
      </c>
      <c r="G23" s="23">
        <f t="shared" si="1"/>
        <v>1464.0150000000001</v>
      </c>
    </row>
    <row r="24" spans="1:7" ht="17.25" customHeight="1" x14ac:dyDescent="0.2">
      <c r="A24" s="19">
        <v>22894</v>
      </c>
      <c r="B24" s="20" t="s">
        <v>53</v>
      </c>
      <c r="C24" s="21" t="s">
        <v>54</v>
      </c>
      <c r="D24" s="22" t="s">
        <v>15</v>
      </c>
      <c r="E24" s="23">
        <v>674</v>
      </c>
      <c r="F24" s="23">
        <f t="shared" ref="F24:F40" si="2">SUM(E24*0.095)</f>
        <v>64.03</v>
      </c>
      <c r="G24" s="23">
        <f t="shared" si="1"/>
        <v>738.03</v>
      </c>
    </row>
    <row r="25" spans="1:7" ht="17.25" customHeight="1" x14ac:dyDescent="0.2">
      <c r="A25" s="19">
        <v>22895</v>
      </c>
      <c r="B25" s="24" t="s">
        <v>55</v>
      </c>
      <c r="C25" s="21" t="s">
        <v>56</v>
      </c>
      <c r="D25" s="22" t="s">
        <v>15</v>
      </c>
      <c r="E25" s="23">
        <v>1026</v>
      </c>
      <c r="F25" s="32">
        <f>SUM(E25*0.089)</f>
        <v>91.313999999999993</v>
      </c>
      <c r="G25" s="23">
        <f t="shared" si="1"/>
        <v>1117.3140000000001</v>
      </c>
    </row>
    <row r="26" spans="1:7" ht="17.25" customHeight="1" x14ac:dyDescent="0.2">
      <c r="A26" s="19">
        <v>22896</v>
      </c>
      <c r="B26" s="24" t="s">
        <v>57</v>
      </c>
      <c r="C26" s="25" t="s">
        <v>58</v>
      </c>
      <c r="D26" s="26" t="s">
        <v>15</v>
      </c>
      <c r="E26" s="27">
        <v>356</v>
      </c>
      <c r="F26" s="27">
        <f>SUM(E26*0.086)</f>
        <v>30.615999999999996</v>
      </c>
      <c r="G26" s="27">
        <f t="shared" si="1"/>
        <v>386.61599999999999</v>
      </c>
    </row>
    <row r="27" spans="1:7" ht="17.25" customHeight="1" x14ac:dyDescent="0.2">
      <c r="A27" s="19">
        <v>22897</v>
      </c>
      <c r="B27" s="20" t="s">
        <v>59</v>
      </c>
      <c r="C27" s="21" t="s">
        <v>60</v>
      </c>
      <c r="D27" s="22" t="s">
        <v>15</v>
      </c>
      <c r="E27" s="23">
        <v>2087</v>
      </c>
      <c r="F27" s="23">
        <f t="shared" si="2"/>
        <v>198.26500000000001</v>
      </c>
      <c r="G27" s="23">
        <f t="shared" si="1"/>
        <v>2285.2649999999999</v>
      </c>
    </row>
    <row r="28" spans="1:7" ht="17.25" customHeight="1" x14ac:dyDescent="0.2">
      <c r="A28" s="19">
        <v>22898</v>
      </c>
      <c r="B28" s="20" t="s">
        <v>61</v>
      </c>
      <c r="C28" s="21" t="s">
        <v>62</v>
      </c>
      <c r="D28" s="22" t="s">
        <v>15</v>
      </c>
      <c r="E28" s="23">
        <v>598</v>
      </c>
      <c r="F28" s="23">
        <f t="shared" si="2"/>
        <v>56.81</v>
      </c>
      <c r="G28" s="23">
        <f t="shared" si="1"/>
        <v>654.80999999999995</v>
      </c>
    </row>
    <row r="29" spans="1:7" ht="17.25" customHeight="1" x14ac:dyDescent="0.2">
      <c r="A29" s="19">
        <v>22900</v>
      </c>
      <c r="B29" s="20" t="s">
        <v>63</v>
      </c>
      <c r="C29" s="21" t="s">
        <v>64</v>
      </c>
      <c r="D29" s="22" t="s">
        <v>15</v>
      </c>
      <c r="E29" s="23">
        <v>5248</v>
      </c>
      <c r="F29" s="23">
        <f t="shared" si="2"/>
        <v>498.56</v>
      </c>
      <c r="G29" s="23">
        <f t="shared" si="1"/>
        <v>5746.56</v>
      </c>
    </row>
    <row r="30" spans="1:7" ht="17.25" customHeight="1" x14ac:dyDescent="0.2">
      <c r="A30" s="19">
        <v>22901</v>
      </c>
      <c r="B30" s="20" t="s">
        <v>65</v>
      </c>
      <c r="C30" s="21" t="s">
        <v>66</v>
      </c>
      <c r="D30" s="22" t="s">
        <v>15</v>
      </c>
      <c r="E30" s="23">
        <v>1027</v>
      </c>
      <c r="F30" s="23">
        <f t="shared" si="2"/>
        <v>97.564999999999998</v>
      </c>
      <c r="G30" s="23">
        <f t="shared" si="1"/>
        <v>1124.5650000000001</v>
      </c>
    </row>
    <row r="31" spans="1:7" ht="17.25" customHeight="1" x14ac:dyDescent="0.2">
      <c r="A31" s="19">
        <v>22902</v>
      </c>
      <c r="B31" s="20" t="s">
        <v>67</v>
      </c>
      <c r="C31" s="21" t="s">
        <v>68</v>
      </c>
      <c r="D31" s="22" t="s">
        <v>15</v>
      </c>
      <c r="E31" s="23">
        <v>323</v>
      </c>
      <c r="F31" s="23">
        <f t="shared" si="2"/>
        <v>30.684999999999999</v>
      </c>
      <c r="G31" s="23">
        <f t="shared" si="1"/>
        <v>353.685</v>
      </c>
    </row>
    <row r="32" spans="1:7" ht="17.25" customHeight="1" x14ac:dyDescent="0.2">
      <c r="A32" s="34">
        <v>22904</v>
      </c>
      <c r="B32" s="24" t="s">
        <v>69</v>
      </c>
      <c r="C32" s="25" t="s">
        <v>70</v>
      </c>
      <c r="D32" s="26" t="s">
        <v>15</v>
      </c>
      <c r="E32" s="27">
        <v>252</v>
      </c>
      <c r="F32" s="27">
        <f t="shared" si="2"/>
        <v>23.94</v>
      </c>
      <c r="G32" s="27">
        <f t="shared" si="1"/>
        <v>275.94</v>
      </c>
    </row>
    <row r="33" spans="1:7" ht="17.25" customHeight="1" x14ac:dyDescent="0.2">
      <c r="A33" s="19">
        <v>22905</v>
      </c>
      <c r="B33" s="20" t="s">
        <v>71</v>
      </c>
      <c r="C33" s="21" t="s">
        <v>72</v>
      </c>
      <c r="D33" s="22" t="s">
        <v>15</v>
      </c>
      <c r="E33" s="23">
        <v>350</v>
      </c>
      <c r="F33" s="23">
        <f>SUM(E33*0.095)</f>
        <v>33.25</v>
      </c>
      <c r="G33" s="23">
        <f t="shared" si="1"/>
        <v>383.25</v>
      </c>
    </row>
    <row r="34" spans="1:7" ht="17.25" customHeight="1" x14ac:dyDescent="0.2">
      <c r="A34" s="19">
        <v>22906</v>
      </c>
      <c r="B34" s="20" t="s">
        <v>73</v>
      </c>
      <c r="C34" s="21" t="s">
        <v>74</v>
      </c>
      <c r="D34" s="22" t="s">
        <v>15</v>
      </c>
      <c r="E34" s="23">
        <v>811</v>
      </c>
      <c r="F34" s="23">
        <f>SUM(E34*0.086)</f>
        <v>69.745999999999995</v>
      </c>
      <c r="G34" s="23">
        <f t="shared" si="1"/>
        <v>880.74599999999998</v>
      </c>
    </row>
    <row r="35" spans="1:7" ht="17.25" customHeight="1" x14ac:dyDescent="0.2">
      <c r="A35" s="19">
        <v>22907</v>
      </c>
      <c r="B35" s="24" t="s">
        <v>75</v>
      </c>
      <c r="C35" s="21" t="s">
        <v>76</v>
      </c>
      <c r="D35" s="22" t="s">
        <v>15</v>
      </c>
      <c r="E35" s="23">
        <v>322</v>
      </c>
      <c r="F35" s="23">
        <f>SUM(E35*0.095)</f>
        <v>30.59</v>
      </c>
      <c r="G35" s="23">
        <f t="shared" si="1"/>
        <v>352.59</v>
      </c>
    </row>
    <row r="36" spans="1:7" ht="17.25" customHeight="1" x14ac:dyDescent="0.2">
      <c r="A36" s="19">
        <v>22908</v>
      </c>
      <c r="B36" s="24" t="s">
        <v>77</v>
      </c>
      <c r="C36" s="21" t="s">
        <v>78</v>
      </c>
      <c r="D36" s="22" t="s">
        <v>15</v>
      </c>
      <c r="E36" s="23">
        <v>492</v>
      </c>
      <c r="F36" s="23">
        <f t="shared" si="2"/>
        <v>46.74</v>
      </c>
      <c r="G36" s="23">
        <f t="shared" si="1"/>
        <v>538.74</v>
      </c>
    </row>
    <row r="37" spans="1:7" ht="17.25" customHeight="1" x14ac:dyDescent="0.2">
      <c r="A37" s="19">
        <v>22909</v>
      </c>
      <c r="B37" s="24" t="s">
        <v>79</v>
      </c>
      <c r="C37" s="21" t="s">
        <v>80</v>
      </c>
      <c r="D37" s="22" t="s">
        <v>15</v>
      </c>
      <c r="E37" s="23">
        <v>519</v>
      </c>
      <c r="F37" s="23">
        <f t="shared" si="2"/>
        <v>49.305</v>
      </c>
      <c r="G37" s="23">
        <f t="shared" si="1"/>
        <v>568.30499999999995</v>
      </c>
    </row>
    <row r="38" spans="1:7" ht="17.25" customHeight="1" x14ac:dyDescent="0.2">
      <c r="A38" s="19">
        <v>24083</v>
      </c>
      <c r="B38" s="24" t="s">
        <v>81</v>
      </c>
      <c r="C38" s="21" t="s">
        <v>82</v>
      </c>
      <c r="D38" s="22" t="s">
        <v>15</v>
      </c>
      <c r="E38" s="23">
        <v>444</v>
      </c>
      <c r="F38" s="23">
        <f>SUM(E38*0.086)</f>
        <v>38.183999999999997</v>
      </c>
      <c r="G38" s="23">
        <f t="shared" si="1"/>
        <v>482.18399999999997</v>
      </c>
    </row>
    <row r="39" spans="1:7" ht="17.25" customHeight="1" x14ac:dyDescent="0.2">
      <c r="A39" s="19">
        <v>24137</v>
      </c>
      <c r="B39" s="24" t="s">
        <v>83</v>
      </c>
      <c r="C39" s="21" t="s">
        <v>84</v>
      </c>
      <c r="D39" s="22" t="s">
        <v>15</v>
      </c>
      <c r="E39" s="23">
        <v>123</v>
      </c>
      <c r="F39" s="23">
        <f>SUM(E39*0.086)</f>
        <v>10.577999999999999</v>
      </c>
      <c r="G39" s="23">
        <f t="shared" si="1"/>
        <v>133.578</v>
      </c>
    </row>
    <row r="40" spans="1:7" ht="17.25" customHeight="1" x14ac:dyDescent="0.2">
      <c r="A40" s="19">
        <v>24455</v>
      </c>
      <c r="B40" s="24" t="s">
        <v>85</v>
      </c>
      <c r="C40" s="21" t="s">
        <v>86</v>
      </c>
      <c r="D40" s="22" t="s">
        <v>15</v>
      </c>
      <c r="E40" s="23">
        <v>444</v>
      </c>
      <c r="F40" s="23">
        <f t="shared" si="2"/>
        <v>42.18</v>
      </c>
      <c r="G40" s="23">
        <f t="shared" si="1"/>
        <v>486.18</v>
      </c>
    </row>
    <row r="41" spans="1:7" ht="17.25" customHeight="1" x14ac:dyDescent="0.2">
      <c r="A41" s="19">
        <v>24761</v>
      </c>
      <c r="B41" s="24" t="s">
        <v>87</v>
      </c>
      <c r="C41" s="21" t="s">
        <v>88</v>
      </c>
      <c r="D41" s="22" t="s">
        <v>15</v>
      </c>
      <c r="E41" s="23">
        <v>444</v>
      </c>
      <c r="F41" s="23">
        <f>SUM(E41*0.086)</f>
        <v>38.183999999999997</v>
      </c>
      <c r="G41" s="23">
        <f>SUM(E41+F41)</f>
        <v>482.18399999999997</v>
      </c>
    </row>
    <row r="42" spans="1:7" ht="17.25" customHeight="1" x14ac:dyDescent="0.2">
      <c r="A42" s="19">
        <v>25688</v>
      </c>
      <c r="B42" s="24" t="s">
        <v>89</v>
      </c>
      <c r="C42" s="21" t="s">
        <v>90</v>
      </c>
      <c r="D42" s="22" t="s">
        <v>15</v>
      </c>
      <c r="E42" s="23">
        <v>2410</v>
      </c>
      <c r="F42" s="32">
        <f>SUM(E42*0.095)</f>
        <v>228.95</v>
      </c>
      <c r="G42" s="23">
        <f>SUM(E42+F42)</f>
        <v>2638.95</v>
      </c>
    </row>
    <row r="43" spans="1:7" ht="17.25" customHeight="1" x14ac:dyDescent="0.2">
      <c r="A43" s="19">
        <v>26105</v>
      </c>
      <c r="B43" s="20" t="s">
        <v>91</v>
      </c>
      <c r="C43" s="21" t="s">
        <v>92</v>
      </c>
      <c r="D43" s="22" t="s">
        <v>15</v>
      </c>
      <c r="E43" s="23">
        <v>651</v>
      </c>
      <c r="F43" s="23">
        <f>SUM(E43*0.095)</f>
        <v>61.844999999999999</v>
      </c>
      <c r="G43" s="23">
        <f t="shared" si="1"/>
        <v>712.84500000000003</v>
      </c>
    </row>
    <row r="44" spans="1:7" ht="17.25" customHeight="1" x14ac:dyDescent="0.2">
      <c r="A44" s="19">
        <v>31031</v>
      </c>
      <c r="B44" s="20" t="s">
        <v>93</v>
      </c>
      <c r="C44" s="21" t="s">
        <v>94</v>
      </c>
      <c r="D44" s="19" t="s">
        <v>15</v>
      </c>
      <c r="E44" s="23">
        <v>291</v>
      </c>
      <c r="F44" s="23">
        <f>SUM(E44*0.095)</f>
        <v>27.645</v>
      </c>
      <c r="G44" s="23">
        <f>SUM(E44+F44)</f>
        <v>318.64499999999998</v>
      </c>
    </row>
    <row r="45" spans="1:7" ht="17.25" customHeight="1" x14ac:dyDescent="0.2">
      <c r="A45" s="35">
        <v>31051</v>
      </c>
      <c r="B45" s="36" t="s">
        <v>95</v>
      </c>
      <c r="C45" s="37" t="s">
        <v>96</v>
      </c>
      <c r="D45" s="35" t="s">
        <v>15</v>
      </c>
      <c r="E45" s="32">
        <v>608</v>
      </c>
      <c r="F45" s="23">
        <f>SUM(E45*0.095)</f>
        <v>57.76</v>
      </c>
      <c r="G45" s="23">
        <f>SUM(E45+F45)</f>
        <v>665.76</v>
      </c>
    </row>
    <row r="46" spans="1:7" ht="17.25" customHeight="1" x14ac:dyDescent="0.2">
      <c r="A46" s="19">
        <v>31193</v>
      </c>
      <c r="B46" s="20" t="s">
        <v>97</v>
      </c>
      <c r="C46" s="21" t="s">
        <v>98</v>
      </c>
      <c r="D46" s="19" t="s">
        <v>15</v>
      </c>
      <c r="E46" s="23">
        <v>619</v>
      </c>
      <c r="F46" s="23">
        <f t="shared" ref="F46:F48" si="3">SUM(E46*0.095)</f>
        <v>58.805</v>
      </c>
      <c r="G46" s="23">
        <f t="shared" si="1"/>
        <v>677.80499999999995</v>
      </c>
    </row>
    <row r="47" spans="1:7" ht="17.25" customHeight="1" x14ac:dyDescent="0.2">
      <c r="A47" s="19">
        <v>33507</v>
      </c>
      <c r="B47" s="20" t="s">
        <v>99</v>
      </c>
      <c r="C47" s="21" t="s">
        <v>48</v>
      </c>
      <c r="D47" s="19" t="s">
        <v>15</v>
      </c>
      <c r="E47" s="23">
        <v>440</v>
      </c>
      <c r="F47" s="23">
        <f t="shared" si="3"/>
        <v>41.8</v>
      </c>
      <c r="G47" s="23">
        <f t="shared" si="1"/>
        <v>481.8</v>
      </c>
    </row>
    <row r="48" spans="1:7" ht="17.25" customHeight="1" x14ac:dyDescent="0.2">
      <c r="A48" s="19">
        <v>33607</v>
      </c>
      <c r="B48" s="20" t="s">
        <v>100</v>
      </c>
      <c r="C48" s="21" t="s">
        <v>101</v>
      </c>
      <c r="D48" s="19" t="s">
        <v>15</v>
      </c>
      <c r="E48" s="23">
        <v>961</v>
      </c>
      <c r="F48" s="23">
        <f t="shared" si="3"/>
        <v>91.295000000000002</v>
      </c>
      <c r="G48" s="23">
        <f t="shared" si="1"/>
        <v>1052.2950000000001</v>
      </c>
    </row>
    <row r="49" spans="1:7" ht="17.25" customHeight="1" x14ac:dyDescent="0.2">
      <c r="A49" s="19">
        <v>33675</v>
      </c>
      <c r="B49" s="20" t="s">
        <v>102</v>
      </c>
      <c r="C49" s="21" t="s">
        <v>103</v>
      </c>
      <c r="D49" s="19" t="s">
        <v>15</v>
      </c>
      <c r="E49" s="23">
        <v>494</v>
      </c>
      <c r="F49" s="23">
        <f>SUM(E49*0.086)</f>
        <v>42.483999999999995</v>
      </c>
      <c r="G49" s="23">
        <f t="shared" si="1"/>
        <v>536.48400000000004</v>
      </c>
    </row>
    <row r="50" spans="1:7" ht="17.25" customHeight="1" x14ac:dyDescent="0.2">
      <c r="A50" s="19">
        <v>33912</v>
      </c>
      <c r="B50" s="20" t="s">
        <v>104</v>
      </c>
      <c r="C50" s="21" t="s">
        <v>105</v>
      </c>
      <c r="D50" s="19" t="s">
        <v>15</v>
      </c>
      <c r="E50" s="23">
        <v>540</v>
      </c>
      <c r="F50" s="23">
        <f>SUM(E50*0.086)</f>
        <v>46.44</v>
      </c>
      <c r="G50" s="23">
        <f t="shared" si="1"/>
        <v>586.44000000000005</v>
      </c>
    </row>
    <row r="51" spans="1:7" ht="17.25" customHeight="1" x14ac:dyDescent="0.2">
      <c r="A51" s="19">
        <v>34156</v>
      </c>
      <c r="B51" s="20" t="s">
        <v>106</v>
      </c>
      <c r="C51" s="21" t="s">
        <v>107</v>
      </c>
      <c r="D51" s="19" t="s">
        <v>15</v>
      </c>
      <c r="E51" s="23">
        <v>809</v>
      </c>
      <c r="F51" s="23">
        <f>SUM(E51*0.095)</f>
        <v>76.855000000000004</v>
      </c>
      <c r="G51" s="23">
        <f t="shared" si="1"/>
        <v>885.85500000000002</v>
      </c>
    </row>
    <row r="52" spans="1:7" ht="17.25" customHeight="1" x14ac:dyDescent="0.2">
      <c r="A52" s="19"/>
      <c r="B52" s="20" t="s">
        <v>108</v>
      </c>
      <c r="C52" s="38"/>
      <c r="D52" s="19"/>
      <c r="E52" s="27">
        <f>SUM(E5:E51)</f>
        <v>40181.370000000003</v>
      </c>
      <c r="F52" s="27">
        <f>SUM(F5:F51)</f>
        <v>3763.8151499999999</v>
      </c>
      <c r="G52" s="27">
        <f>SUM(G5:G51)</f>
        <v>43945.185149999998</v>
      </c>
    </row>
    <row r="53" spans="1:7" ht="17.25" customHeight="1" x14ac:dyDescent="0.2">
      <c r="A53" s="19"/>
      <c r="B53" s="20"/>
      <c r="C53" s="38"/>
      <c r="D53" s="19"/>
      <c r="E53" s="39" t="s">
        <v>109</v>
      </c>
      <c r="F53" s="39"/>
      <c r="G53" s="40">
        <v>43945.26</v>
      </c>
    </row>
    <row r="54" spans="1:7" ht="17.25" customHeight="1" x14ac:dyDescent="0.2">
      <c r="A54" s="19"/>
      <c r="B54" s="20"/>
      <c r="C54" s="38"/>
      <c r="D54" s="19"/>
      <c r="E54" s="39" t="s">
        <v>110</v>
      </c>
      <c r="F54" s="39" t="s">
        <v>111</v>
      </c>
      <c r="G54" s="40">
        <f>+G52-G53</f>
        <v>-7.4850000004516914E-2</v>
      </c>
    </row>
  </sheetData>
  <pageMargins left="0.7" right="0.7" top="0.75" bottom="0.75" header="0.3" footer="0.3"/>
  <pageSetup fitToHeight="0" orientation="portrait" r:id="rId1"/>
  <headerFooter>
    <oddHeader>&amp;LKing County Library System
MacDonald-Miller 2016</oddHeader>
    <oddFooter>&amp;CPage &amp;P of &amp;N&amp;R&amp;D &amp;T
MacDonald-Miller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10" zoomScaleNormal="110" workbookViewId="0">
      <pane ySplit="4" topLeftCell="A38" activePane="bottomLeft" state="frozen"/>
      <selection pane="bottomLeft" activeCell="G54" sqref="G54"/>
    </sheetView>
  </sheetViews>
  <sheetFormatPr defaultRowHeight="12.75" x14ac:dyDescent="0.2"/>
  <cols>
    <col min="1" max="1" width="10.85546875" style="7" customWidth="1"/>
    <col min="2" max="2" width="11.140625" style="7" customWidth="1"/>
    <col min="3" max="3" width="9.7109375" style="7" customWidth="1"/>
    <col min="4" max="4" width="11.42578125" style="41" customWidth="1"/>
    <col min="5" max="5" width="11.140625" style="7" customWidth="1"/>
    <col min="6" max="6" width="10" style="7" customWidth="1"/>
    <col min="7" max="7" width="10.28515625" style="7" customWidth="1"/>
    <col min="8" max="8" width="8.140625" style="7" customWidth="1"/>
    <col min="9" max="9" width="8.28515625" style="7" customWidth="1"/>
    <col min="10" max="10" width="8.140625" style="7" customWidth="1"/>
    <col min="11" max="11" width="7.7109375" style="7" customWidth="1"/>
    <col min="12" max="16384" width="9.140625" style="7"/>
  </cols>
  <sheetData>
    <row r="1" spans="1:8" ht="20.25" customHeight="1" x14ac:dyDescent="0.2">
      <c r="A1" s="1" t="s">
        <v>0</v>
      </c>
      <c r="B1" s="2"/>
      <c r="C1" s="3"/>
      <c r="D1" s="4"/>
      <c r="E1" s="5"/>
      <c r="F1" s="5"/>
      <c r="G1" s="6"/>
    </row>
    <row r="2" spans="1:8" ht="18.75" customHeight="1" x14ac:dyDescent="0.2">
      <c r="A2" s="8" t="s">
        <v>1</v>
      </c>
      <c r="B2" s="9" t="s">
        <v>112</v>
      </c>
      <c r="C2" s="10"/>
      <c r="D2" s="11"/>
      <c r="E2" s="2" t="s">
        <v>3</v>
      </c>
      <c r="F2" s="2"/>
      <c r="G2" s="12">
        <v>42401</v>
      </c>
    </row>
    <row r="3" spans="1:8" ht="21" customHeight="1" x14ac:dyDescent="0.2">
      <c r="A3" s="8" t="s">
        <v>4</v>
      </c>
      <c r="B3" s="13">
        <v>26197</v>
      </c>
      <c r="C3" s="10"/>
      <c r="D3" s="11"/>
      <c r="E3" s="2" t="s">
        <v>5</v>
      </c>
      <c r="F3" s="2" t="s">
        <v>6</v>
      </c>
      <c r="G3" s="12"/>
      <c r="H3" s="14"/>
    </row>
    <row r="4" spans="1:8" ht="24.75" customHeight="1" x14ac:dyDescent="0.2">
      <c r="A4" s="15" t="s">
        <v>7</v>
      </c>
      <c r="B4" s="16" t="s">
        <v>8</v>
      </c>
      <c r="C4" s="17" t="s">
        <v>9</v>
      </c>
      <c r="D4" s="16" t="s">
        <v>10</v>
      </c>
      <c r="E4" s="18" t="s">
        <v>11</v>
      </c>
      <c r="F4" s="18" t="s">
        <v>12</v>
      </c>
      <c r="G4" s="18" t="s">
        <v>13</v>
      </c>
    </row>
    <row r="5" spans="1:8" ht="17.25" customHeight="1" x14ac:dyDescent="0.2">
      <c r="A5" s="19">
        <v>22872</v>
      </c>
      <c r="B5" s="20" t="s">
        <v>14</v>
      </c>
      <c r="C5" s="21">
        <v>1200</v>
      </c>
      <c r="D5" s="22" t="s">
        <v>15</v>
      </c>
      <c r="E5" s="23">
        <v>606</v>
      </c>
      <c r="F5" s="23">
        <f>SUM(E5*0.095)</f>
        <v>57.57</v>
      </c>
      <c r="G5" s="23">
        <f>SUM(E5+F5)</f>
        <v>663.57</v>
      </c>
    </row>
    <row r="6" spans="1:8" ht="17.25" customHeight="1" x14ac:dyDescent="0.2">
      <c r="A6" s="19">
        <v>22873</v>
      </c>
      <c r="B6" s="20" t="s">
        <v>16</v>
      </c>
      <c r="C6" s="21" t="s">
        <v>17</v>
      </c>
      <c r="D6" s="22" t="s">
        <v>15</v>
      </c>
      <c r="E6" s="23">
        <v>1141</v>
      </c>
      <c r="F6" s="23">
        <f t="shared" ref="F6:F18" si="0">SUM(E6*0.095)</f>
        <v>108.395</v>
      </c>
      <c r="G6" s="23">
        <f t="shared" ref="G6:G51" si="1">SUM(E6+F6)</f>
        <v>1249.395</v>
      </c>
    </row>
    <row r="7" spans="1:8" ht="17.25" customHeight="1" x14ac:dyDescent="0.2">
      <c r="A7" s="19">
        <v>22874</v>
      </c>
      <c r="B7" s="20" t="s">
        <v>18</v>
      </c>
      <c r="C7" s="21" t="s">
        <v>19</v>
      </c>
      <c r="D7" s="22" t="s">
        <v>15</v>
      </c>
      <c r="E7" s="23">
        <v>5853</v>
      </c>
      <c r="F7" s="23">
        <f t="shared" si="0"/>
        <v>556.03499999999997</v>
      </c>
      <c r="G7" s="23">
        <f t="shared" si="1"/>
        <v>6409.0349999999999</v>
      </c>
    </row>
    <row r="8" spans="1:8" ht="17.25" customHeight="1" x14ac:dyDescent="0.2">
      <c r="A8" s="19">
        <v>22875</v>
      </c>
      <c r="B8" s="24" t="s">
        <v>20</v>
      </c>
      <c r="C8" s="25" t="s">
        <v>21</v>
      </c>
      <c r="D8" s="26" t="s">
        <v>15</v>
      </c>
      <c r="E8" s="27">
        <v>599</v>
      </c>
      <c r="F8" s="23">
        <f t="shared" si="0"/>
        <v>56.905000000000001</v>
      </c>
      <c r="G8" s="27">
        <f t="shared" si="1"/>
        <v>655.90499999999997</v>
      </c>
    </row>
    <row r="9" spans="1:8" ht="17.25" customHeight="1" x14ac:dyDescent="0.2">
      <c r="A9" s="19">
        <v>22876</v>
      </c>
      <c r="B9" s="20" t="s">
        <v>22</v>
      </c>
      <c r="C9" s="21" t="s">
        <v>23</v>
      </c>
      <c r="D9" s="22" t="s">
        <v>15</v>
      </c>
      <c r="E9" s="23">
        <v>344</v>
      </c>
      <c r="F9" s="23">
        <f t="shared" si="0"/>
        <v>32.68</v>
      </c>
      <c r="G9" s="23">
        <f t="shared" si="1"/>
        <v>376.68</v>
      </c>
    </row>
    <row r="10" spans="1:8" ht="17.25" customHeight="1" x14ac:dyDescent="0.2">
      <c r="A10" s="19">
        <v>22878</v>
      </c>
      <c r="B10" s="24" t="s">
        <v>24</v>
      </c>
      <c r="C10" s="21" t="s">
        <v>25</v>
      </c>
      <c r="D10" s="22" t="s">
        <v>15</v>
      </c>
      <c r="E10" s="23">
        <v>309</v>
      </c>
      <c r="F10" s="23">
        <f>SUM(E10*0.086)</f>
        <v>26.573999999999998</v>
      </c>
      <c r="G10" s="23">
        <f t="shared" si="1"/>
        <v>335.57400000000001</v>
      </c>
    </row>
    <row r="11" spans="1:8" ht="17.25" customHeight="1" x14ac:dyDescent="0.2">
      <c r="A11" s="19">
        <v>22879</v>
      </c>
      <c r="B11" s="24" t="s">
        <v>26</v>
      </c>
      <c r="C11" s="21" t="s">
        <v>27</v>
      </c>
      <c r="D11" s="22" t="s">
        <v>15</v>
      </c>
      <c r="E11" s="23">
        <v>818</v>
      </c>
      <c r="F11" s="23">
        <f>SUM(E11*0.086)</f>
        <v>70.347999999999999</v>
      </c>
      <c r="G11" s="23">
        <f t="shared" si="1"/>
        <v>888.34799999999996</v>
      </c>
    </row>
    <row r="12" spans="1:8" ht="17.25" customHeight="1" x14ac:dyDescent="0.2">
      <c r="A12" s="19">
        <v>22880</v>
      </c>
      <c r="B12" s="20" t="s">
        <v>28</v>
      </c>
      <c r="C12" s="21" t="s">
        <v>29</v>
      </c>
      <c r="D12" s="22" t="s">
        <v>15</v>
      </c>
      <c r="E12" s="23">
        <v>346.37</v>
      </c>
      <c r="F12" s="23">
        <f t="shared" si="0"/>
        <v>32.905149999999999</v>
      </c>
      <c r="G12" s="23">
        <f t="shared" si="1"/>
        <v>379.27515</v>
      </c>
    </row>
    <row r="13" spans="1:8" ht="17.25" customHeight="1" x14ac:dyDescent="0.2">
      <c r="A13" s="28">
        <v>22881</v>
      </c>
      <c r="B13" s="29" t="s">
        <v>30</v>
      </c>
      <c r="C13" s="30" t="s">
        <v>31</v>
      </c>
      <c r="D13" s="31" t="s">
        <v>32</v>
      </c>
      <c r="E13" s="32">
        <v>669</v>
      </c>
      <c r="F13" s="23">
        <f t="shared" si="0"/>
        <v>63.555</v>
      </c>
      <c r="G13" s="33">
        <f t="shared" si="1"/>
        <v>732.55499999999995</v>
      </c>
    </row>
    <row r="14" spans="1:8" ht="17.25" customHeight="1" x14ac:dyDescent="0.2">
      <c r="A14" s="19">
        <v>22882</v>
      </c>
      <c r="B14" s="24" t="s">
        <v>33</v>
      </c>
      <c r="C14" s="25" t="s">
        <v>34</v>
      </c>
      <c r="D14" s="26" t="s">
        <v>15</v>
      </c>
      <c r="E14" s="27">
        <v>444</v>
      </c>
      <c r="F14" s="23">
        <f>SUM(E14*0.086)</f>
        <v>38.183999999999997</v>
      </c>
      <c r="G14" s="27">
        <f t="shared" si="1"/>
        <v>482.18399999999997</v>
      </c>
    </row>
    <row r="15" spans="1:8" ht="17.25" customHeight="1" x14ac:dyDescent="0.2">
      <c r="A15" s="19">
        <v>22883</v>
      </c>
      <c r="B15" s="24" t="s">
        <v>35</v>
      </c>
      <c r="C15" s="25" t="s">
        <v>36</v>
      </c>
      <c r="D15" s="26" t="s">
        <v>15</v>
      </c>
      <c r="E15" s="27">
        <v>720</v>
      </c>
      <c r="F15" s="23">
        <f t="shared" si="0"/>
        <v>68.400000000000006</v>
      </c>
      <c r="G15" s="23">
        <f t="shared" si="1"/>
        <v>788.4</v>
      </c>
    </row>
    <row r="16" spans="1:8" ht="17.25" customHeight="1" x14ac:dyDescent="0.2">
      <c r="A16" s="19">
        <v>22884</v>
      </c>
      <c r="B16" s="20" t="s">
        <v>37</v>
      </c>
      <c r="C16" s="21" t="s">
        <v>38</v>
      </c>
      <c r="D16" s="22" t="s">
        <v>15</v>
      </c>
      <c r="E16" s="23">
        <v>923</v>
      </c>
      <c r="F16" s="23">
        <f t="shared" si="0"/>
        <v>87.685000000000002</v>
      </c>
      <c r="G16" s="23">
        <f t="shared" si="1"/>
        <v>1010.6849999999999</v>
      </c>
    </row>
    <row r="17" spans="1:7" ht="17.25" customHeight="1" x14ac:dyDescent="0.2">
      <c r="A17" s="19">
        <v>22885</v>
      </c>
      <c r="B17" s="20" t="s">
        <v>39</v>
      </c>
      <c r="C17" s="21" t="s">
        <v>40</v>
      </c>
      <c r="D17" s="22" t="s">
        <v>15</v>
      </c>
      <c r="E17" s="23">
        <v>258</v>
      </c>
      <c r="F17" s="23">
        <f t="shared" si="0"/>
        <v>24.51</v>
      </c>
      <c r="G17" s="23">
        <f t="shared" si="1"/>
        <v>282.51</v>
      </c>
    </row>
    <row r="18" spans="1:7" ht="17.25" customHeight="1" x14ac:dyDescent="0.2">
      <c r="A18" s="19">
        <v>22886</v>
      </c>
      <c r="B18" s="20" t="s">
        <v>41</v>
      </c>
      <c r="C18" s="21" t="s">
        <v>42</v>
      </c>
      <c r="D18" s="22" t="s">
        <v>15</v>
      </c>
      <c r="E18" s="23">
        <v>546</v>
      </c>
      <c r="F18" s="23">
        <f t="shared" si="0"/>
        <v>51.87</v>
      </c>
      <c r="G18" s="23">
        <f t="shared" si="1"/>
        <v>597.87</v>
      </c>
    </row>
    <row r="19" spans="1:7" ht="17.25" customHeight="1" x14ac:dyDescent="0.2">
      <c r="A19" s="19">
        <v>22888</v>
      </c>
      <c r="B19" s="20" t="s">
        <v>43</v>
      </c>
      <c r="C19" s="21" t="s">
        <v>44</v>
      </c>
      <c r="D19" s="22" t="s">
        <v>15</v>
      </c>
      <c r="E19" s="23">
        <v>774</v>
      </c>
      <c r="F19" s="23">
        <f>SUM(E19*0.095)</f>
        <v>73.53</v>
      </c>
      <c r="G19" s="23">
        <f t="shared" si="1"/>
        <v>847.53</v>
      </c>
    </row>
    <row r="20" spans="1:7" ht="17.25" customHeight="1" x14ac:dyDescent="0.2">
      <c r="A20" s="19">
        <v>22889</v>
      </c>
      <c r="B20" s="20" t="s">
        <v>45</v>
      </c>
      <c r="C20" s="21" t="s">
        <v>46</v>
      </c>
      <c r="D20" s="22" t="s">
        <v>15</v>
      </c>
      <c r="E20" s="23"/>
      <c r="F20" s="23"/>
      <c r="G20" s="23"/>
    </row>
    <row r="21" spans="1:7" ht="17.25" customHeight="1" x14ac:dyDescent="0.2">
      <c r="A21" s="19">
        <v>22890</v>
      </c>
      <c r="B21" s="20" t="s">
        <v>47</v>
      </c>
      <c r="C21" s="21" t="s">
        <v>48</v>
      </c>
      <c r="D21" s="22" t="s">
        <v>15</v>
      </c>
      <c r="E21" s="23">
        <v>663</v>
      </c>
      <c r="F21" s="23">
        <f>SUM(E21*0.095)</f>
        <v>62.984999999999999</v>
      </c>
      <c r="G21" s="23">
        <f t="shared" si="1"/>
        <v>725.98500000000001</v>
      </c>
    </row>
    <row r="22" spans="1:7" ht="17.25" customHeight="1" x14ac:dyDescent="0.2">
      <c r="A22" s="19">
        <v>22892</v>
      </c>
      <c r="B22" s="24" t="s">
        <v>49</v>
      </c>
      <c r="C22" s="21" t="s">
        <v>50</v>
      </c>
      <c r="D22" s="22" t="s">
        <v>15</v>
      </c>
      <c r="E22" s="23">
        <v>468</v>
      </c>
      <c r="F22" s="23">
        <f>SUM(E22*0.086)</f>
        <v>40.247999999999998</v>
      </c>
      <c r="G22" s="23">
        <f t="shared" si="1"/>
        <v>508.24799999999999</v>
      </c>
    </row>
    <row r="23" spans="1:7" ht="17.25" customHeight="1" x14ac:dyDescent="0.2">
      <c r="A23" s="19">
        <v>22893</v>
      </c>
      <c r="B23" s="20" t="s">
        <v>51</v>
      </c>
      <c r="C23" s="21" t="s">
        <v>52</v>
      </c>
      <c r="D23" s="22" t="s">
        <v>15</v>
      </c>
      <c r="E23" s="23">
        <v>1337</v>
      </c>
      <c r="F23" s="23">
        <f>SUM(E23*0.095)</f>
        <v>127.015</v>
      </c>
      <c r="G23" s="23">
        <f t="shared" si="1"/>
        <v>1464.0150000000001</v>
      </c>
    </row>
    <row r="24" spans="1:7" ht="17.25" customHeight="1" x14ac:dyDescent="0.2">
      <c r="A24" s="19">
        <v>22894</v>
      </c>
      <c r="B24" s="20" t="s">
        <v>53</v>
      </c>
      <c r="C24" s="21" t="s">
        <v>54</v>
      </c>
      <c r="D24" s="22" t="s">
        <v>15</v>
      </c>
      <c r="E24" s="23">
        <v>674</v>
      </c>
      <c r="F24" s="23">
        <f t="shared" ref="F24:F40" si="2">SUM(E24*0.095)</f>
        <v>64.03</v>
      </c>
      <c r="G24" s="23">
        <f t="shared" si="1"/>
        <v>738.03</v>
      </c>
    </row>
    <row r="25" spans="1:7" ht="17.25" customHeight="1" x14ac:dyDescent="0.2">
      <c r="A25" s="19">
        <v>22895</v>
      </c>
      <c r="B25" s="24" t="s">
        <v>55</v>
      </c>
      <c r="C25" s="21" t="s">
        <v>56</v>
      </c>
      <c r="D25" s="22" t="s">
        <v>15</v>
      </c>
      <c r="E25" s="23">
        <v>1026</v>
      </c>
      <c r="F25" s="32">
        <f>SUM(E25*0.089)</f>
        <v>91.313999999999993</v>
      </c>
      <c r="G25" s="23">
        <f t="shared" si="1"/>
        <v>1117.3140000000001</v>
      </c>
    </row>
    <row r="26" spans="1:7" ht="17.25" customHeight="1" x14ac:dyDescent="0.2">
      <c r="A26" s="19">
        <v>22896</v>
      </c>
      <c r="B26" s="24" t="s">
        <v>57</v>
      </c>
      <c r="C26" s="25" t="s">
        <v>58</v>
      </c>
      <c r="D26" s="26" t="s">
        <v>15</v>
      </c>
      <c r="E26" s="27">
        <v>356</v>
      </c>
      <c r="F26" s="27">
        <f>SUM(E26*0.086)</f>
        <v>30.615999999999996</v>
      </c>
      <c r="G26" s="27">
        <f t="shared" si="1"/>
        <v>386.61599999999999</v>
      </c>
    </row>
    <row r="27" spans="1:7" ht="17.25" customHeight="1" x14ac:dyDescent="0.2">
      <c r="A27" s="19">
        <v>22897</v>
      </c>
      <c r="B27" s="20" t="s">
        <v>59</v>
      </c>
      <c r="C27" s="21" t="s">
        <v>60</v>
      </c>
      <c r="D27" s="22" t="s">
        <v>15</v>
      </c>
      <c r="E27" s="23">
        <v>2087</v>
      </c>
      <c r="F27" s="23">
        <f t="shared" si="2"/>
        <v>198.26500000000001</v>
      </c>
      <c r="G27" s="23">
        <f t="shared" si="1"/>
        <v>2285.2649999999999</v>
      </c>
    </row>
    <row r="28" spans="1:7" ht="17.25" customHeight="1" x14ac:dyDescent="0.2">
      <c r="A28" s="19">
        <v>22898</v>
      </c>
      <c r="B28" s="20" t="s">
        <v>61</v>
      </c>
      <c r="C28" s="21" t="s">
        <v>62</v>
      </c>
      <c r="D28" s="22" t="s">
        <v>15</v>
      </c>
      <c r="E28" s="23">
        <v>598</v>
      </c>
      <c r="F28" s="23">
        <f t="shared" si="2"/>
        <v>56.81</v>
      </c>
      <c r="G28" s="23">
        <f t="shared" si="1"/>
        <v>654.80999999999995</v>
      </c>
    </row>
    <row r="29" spans="1:7" ht="17.25" customHeight="1" x14ac:dyDescent="0.2">
      <c r="A29" s="19">
        <v>22900</v>
      </c>
      <c r="B29" s="20" t="s">
        <v>63</v>
      </c>
      <c r="C29" s="21" t="s">
        <v>64</v>
      </c>
      <c r="D29" s="22" t="s">
        <v>15</v>
      </c>
      <c r="E29" s="23">
        <v>5248</v>
      </c>
      <c r="F29" s="23">
        <f t="shared" si="2"/>
        <v>498.56</v>
      </c>
      <c r="G29" s="23">
        <f t="shared" si="1"/>
        <v>5746.56</v>
      </c>
    </row>
    <row r="30" spans="1:7" ht="17.25" customHeight="1" x14ac:dyDescent="0.2">
      <c r="A30" s="19">
        <v>22901</v>
      </c>
      <c r="B30" s="20" t="s">
        <v>65</v>
      </c>
      <c r="C30" s="21" t="s">
        <v>66</v>
      </c>
      <c r="D30" s="22" t="s">
        <v>15</v>
      </c>
      <c r="E30" s="23">
        <v>1027</v>
      </c>
      <c r="F30" s="23">
        <f t="shared" si="2"/>
        <v>97.564999999999998</v>
      </c>
      <c r="G30" s="23">
        <f t="shared" si="1"/>
        <v>1124.5650000000001</v>
      </c>
    </row>
    <row r="31" spans="1:7" ht="17.25" customHeight="1" x14ac:dyDescent="0.2">
      <c r="A31" s="19">
        <v>22902</v>
      </c>
      <c r="B31" s="20" t="s">
        <v>67</v>
      </c>
      <c r="C31" s="21" t="s">
        <v>68</v>
      </c>
      <c r="D31" s="22" t="s">
        <v>15</v>
      </c>
      <c r="E31" s="23">
        <v>323</v>
      </c>
      <c r="F31" s="23">
        <f t="shared" si="2"/>
        <v>30.684999999999999</v>
      </c>
      <c r="G31" s="23">
        <f t="shared" si="1"/>
        <v>353.685</v>
      </c>
    </row>
    <row r="32" spans="1:7" ht="17.25" customHeight="1" x14ac:dyDescent="0.2">
      <c r="A32" s="34">
        <v>22904</v>
      </c>
      <c r="B32" s="24" t="s">
        <v>69</v>
      </c>
      <c r="C32" s="25" t="s">
        <v>70</v>
      </c>
      <c r="D32" s="26" t="s">
        <v>15</v>
      </c>
      <c r="E32" s="27">
        <v>252</v>
      </c>
      <c r="F32" s="27">
        <f t="shared" si="2"/>
        <v>23.94</v>
      </c>
      <c r="G32" s="27">
        <f t="shared" si="1"/>
        <v>275.94</v>
      </c>
    </row>
    <row r="33" spans="1:7" ht="17.25" customHeight="1" x14ac:dyDescent="0.2">
      <c r="A33" s="19">
        <v>22905</v>
      </c>
      <c r="B33" s="20" t="s">
        <v>71</v>
      </c>
      <c r="C33" s="21" t="s">
        <v>72</v>
      </c>
      <c r="D33" s="22" t="s">
        <v>15</v>
      </c>
      <c r="E33" s="23">
        <v>350</v>
      </c>
      <c r="F33" s="23">
        <f>SUM(E33*0.095)</f>
        <v>33.25</v>
      </c>
      <c r="G33" s="23">
        <f t="shared" si="1"/>
        <v>383.25</v>
      </c>
    </row>
    <row r="34" spans="1:7" ht="17.25" customHeight="1" x14ac:dyDescent="0.2">
      <c r="A34" s="19">
        <v>22906</v>
      </c>
      <c r="B34" s="20" t="s">
        <v>73</v>
      </c>
      <c r="C34" s="21" t="s">
        <v>74</v>
      </c>
      <c r="D34" s="22" t="s">
        <v>15</v>
      </c>
      <c r="E34" s="23">
        <v>811</v>
      </c>
      <c r="F34" s="23">
        <f>SUM(E34*0.086)</f>
        <v>69.745999999999995</v>
      </c>
      <c r="G34" s="23">
        <f t="shared" si="1"/>
        <v>880.74599999999998</v>
      </c>
    </row>
    <row r="35" spans="1:7" ht="17.25" customHeight="1" x14ac:dyDescent="0.2">
      <c r="A35" s="19">
        <v>22907</v>
      </c>
      <c r="B35" s="24" t="s">
        <v>75</v>
      </c>
      <c r="C35" s="21" t="s">
        <v>76</v>
      </c>
      <c r="D35" s="22" t="s">
        <v>15</v>
      </c>
      <c r="E35" s="23">
        <v>322</v>
      </c>
      <c r="F35" s="23">
        <f>SUM(E35*0.095)</f>
        <v>30.59</v>
      </c>
      <c r="G35" s="23">
        <f t="shared" si="1"/>
        <v>352.59</v>
      </c>
    </row>
    <row r="36" spans="1:7" ht="17.25" customHeight="1" x14ac:dyDescent="0.2">
      <c r="A36" s="19">
        <v>22908</v>
      </c>
      <c r="B36" s="24" t="s">
        <v>77</v>
      </c>
      <c r="C36" s="21" t="s">
        <v>78</v>
      </c>
      <c r="D36" s="22" t="s">
        <v>15</v>
      </c>
      <c r="E36" s="23">
        <v>492</v>
      </c>
      <c r="F36" s="23">
        <f t="shared" si="2"/>
        <v>46.74</v>
      </c>
      <c r="G36" s="23">
        <f t="shared" si="1"/>
        <v>538.74</v>
      </c>
    </row>
    <row r="37" spans="1:7" ht="17.25" customHeight="1" x14ac:dyDescent="0.2">
      <c r="A37" s="19">
        <v>22909</v>
      </c>
      <c r="B37" s="24" t="s">
        <v>79</v>
      </c>
      <c r="C37" s="21" t="s">
        <v>80</v>
      </c>
      <c r="D37" s="22" t="s">
        <v>15</v>
      </c>
      <c r="E37" s="23">
        <v>519</v>
      </c>
      <c r="F37" s="23">
        <f t="shared" si="2"/>
        <v>49.305</v>
      </c>
      <c r="G37" s="23">
        <f t="shared" si="1"/>
        <v>568.30499999999995</v>
      </c>
    </row>
    <row r="38" spans="1:7" ht="17.25" customHeight="1" x14ac:dyDescent="0.2">
      <c r="A38" s="19">
        <v>24083</v>
      </c>
      <c r="B38" s="24" t="s">
        <v>81</v>
      </c>
      <c r="C38" s="21" t="s">
        <v>82</v>
      </c>
      <c r="D38" s="22" t="s">
        <v>15</v>
      </c>
      <c r="E38" s="23">
        <v>444</v>
      </c>
      <c r="F38" s="23">
        <f>SUM(E38*0.086)</f>
        <v>38.183999999999997</v>
      </c>
      <c r="G38" s="23">
        <f t="shared" si="1"/>
        <v>482.18399999999997</v>
      </c>
    </row>
    <row r="39" spans="1:7" ht="17.25" customHeight="1" x14ac:dyDescent="0.2">
      <c r="A39" s="19">
        <v>24137</v>
      </c>
      <c r="B39" s="24" t="s">
        <v>83</v>
      </c>
      <c r="C39" s="21" t="s">
        <v>84</v>
      </c>
      <c r="D39" s="22" t="s">
        <v>15</v>
      </c>
      <c r="E39" s="23">
        <v>123</v>
      </c>
      <c r="F39" s="23">
        <f>SUM(E39*0.086)</f>
        <v>10.577999999999999</v>
      </c>
      <c r="G39" s="23">
        <f t="shared" si="1"/>
        <v>133.578</v>
      </c>
    </row>
    <row r="40" spans="1:7" ht="17.25" customHeight="1" x14ac:dyDescent="0.2">
      <c r="A40" s="19">
        <v>24455</v>
      </c>
      <c r="B40" s="24" t="s">
        <v>85</v>
      </c>
      <c r="C40" s="21" t="s">
        <v>86</v>
      </c>
      <c r="D40" s="22" t="s">
        <v>15</v>
      </c>
      <c r="E40" s="23">
        <v>444</v>
      </c>
      <c r="F40" s="23">
        <f t="shared" si="2"/>
        <v>42.18</v>
      </c>
      <c r="G40" s="23">
        <f t="shared" si="1"/>
        <v>486.18</v>
      </c>
    </row>
    <row r="41" spans="1:7" ht="17.25" customHeight="1" x14ac:dyDescent="0.2">
      <c r="A41" s="19">
        <v>24761</v>
      </c>
      <c r="B41" s="24" t="s">
        <v>87</v>
      </c>
      <c r="C41" s="21" t="s">
        <v>88</v>
      </c>
      <c r="D41" s="22" t="s">
        <v>15</v>
      </c>
      <c r="E41" s="23">
        <v>444</v>
      </c>
      <c r="F41" s="23">
        <f>SUM(E41*0.086)</f>
        <v>38.183999999999997</v>
      </c>
      <c r="G41" s="23">
        <f>SUM(E41+F41)</f>
        <v>482.18399999999997</v>
      </c>
    </row>
    <row r="42" spans="1:7" ht="17.25" customHeight="1" x14ac:dyDescent="0.2">
      <c r="A42" s="19">
        <v>25688</v>
      </c>
      <c r="B42" s="24" t="s">
        <v>89</v>
      </c>
      <c r="C42" s="21" t="s">
        <v>90</v>
      </c>
      <c r="D42" s="22" t="s">
        <v>15</v>
      </c>
      <c r="E42" s="23">
        <v>2410</v>
      </c>
      <c r="F42" s="32">
        <f>SUM(E42*0.095)</f>
        <v>228.95</v>
      </c>
      <c r="G42" s="23">
        <f>SUM(E42+F42)</f>
        <v>2638.95</v>
      </c>
    </row>
    <row r="43" spans="1:7" ht="17.25" customHeight="1" x14ac:dyDescent="0.2">
      <c r="A43" s="19">
        <v>26105</v>
      </c>
      <c r="B43" s="20" t="s">
        <v>91</v>
      </c>
      <c r="C43" s="21" t="s">
        <v>92</v>
      </c>
      <c r="D43" s="22" t="s">
        <v>15</v>
      </c>
      <c r="E43" s="23">
        <v>651</v>
      </c>
      <c r="F43" s="23">
        <f>SUM(E43*0.095)</f>
        <v>61.844999999999999</v>
      </c>
      <c r="G43" s="23">
        <f t="shared" si="1"/>
        <v>712.84500000000003</v>
      </c>
    </row>
    <row r="44" spans="1:7" ht="17.25" customHeight="1" x14ac:dyDescent="0.2">
      <c r="A44" s="19">
        <v>31031</v>
      </c>
      <c r="B44" s="20" t="s">
        <v>93</v>
      </c>
      <c r="C44" s="21" t="s">
        <v>94</v>
      </c>
      <c r="D44" s="19" t="s">
        <v>15</v>
      </c>
      <c r="E44" s="23">
        <v>291</v>
      </c>
      <c r="F44" s="23">
        <f>SUM(E44*0.095)</f>
        <v>27.645</v>
      </c>
      <c r="G44" s="23">
        <f>SUM(E44+F44)</f>
        <v>318.64499999999998</v>
      </c>
    </row>
    <row r="45" spans="1:7" ht="17.25" customHeight="1" x14ac:dyDescent="0.2">
      <c r="A45" s="35">
        <v>31051</v>
      </c>
      <c r="B45" s="36" t="s">
        <v>95</v>
      </c>
      <c r="C45" s="37" t="s">
        <v>96</v>
      </c>
      <c r="D45" s="35" t="s">
        <v>15</v>
      </c>
      <c r="E45" s="32">
        <v>608</v>
      </c>
      <c r="F45" s="23">
        <f>SUM(E45*0.095)</f>
        <v>57.76</v>
      </c>
      <c r="G45" s="23">
        <f>SUM(E45+F45)</f>
        <v>665.76</v>
      </c>
    </row>
    <row r="46" spans="1:7" ht="17.25" customHeight="1" x14ac:dyDescent="0.2">
      <c r="A46" s="19">
        <v>31193</v>
      </c>
      <c r="B46" s="20" t="s">
        <v>97</v>
      </c>
      <c r="C46" s="21" t="s">
        <v>98</v>
      </c>
      <c r="D46" s="19" t="s">
        <v>15</v>
      </c>
      <c r="E46" s="23">
        <v>619</v>
      </c>
      <c r="F46" s="23">
        <f t="shared" ref="F46:F48" si="3">SUM(E46*0.095)</f>
        <v>58.805</v>
      </c>
      <c r="G46" s="23">
        <f t="shared" si="1"/>
        <v>677.80499999999995</v>
      </c>
    </row>
    <row r="47" spans="1:7" ht="17.25" customHeight="1" x14ac:dyDescent="0.2">
      <c r="A47" s="19">
        <v>33507</v>
      </c>
      <c r="B47" s="20" t="s">
        <v>99</v>
      </c>
      <c r="C47" s="21" t="s">
        <v>48</v>
      </c>
      <c r="D47" s="19" t="s">
        <v>15</v>
      </c>
      <c r="E47" s="23">
        <v>440</v>
      </c>
      <c r="F47" s="23">
        <f t="shared" si="3"/>
        <v>41.8</v>
      </c>
      <c r="G47" s="23">
        <f t="shared" si="1"/>
        <v>481.8</v>
      </c>
    </row>
    <row r="48" spans="1:7" ht="17.25" customHeight="1" x14ac:dyDescent="0.2">
      <c r="A48" s="19">
        <v>33607</v>
      </c>
      <c r="B48" s="20" t="s">
        <v>100</v>
      </c>
      <c r="C48" s="21" t="s">
        <v>101</v>
      </c>
      <c r="D48" s="19" t="s">
        <v>15</v>
      </c>
      <c r="E48" s="23">
        <v>961</v>
      </c>
      <c r="F48" s="23">
        <f t="shared" si="3"/>
        <v>91.295000000000002</v>
      </c>
      <c r="G48" s="23">
        <f t="shared" si="1"/>
        <v>1052.2950000000001</v>
      </c>
    </row>
    <row r="49" spans="1:7" ht="17.25" customHeight="1" x14ac:dyDescent="0.2">
      <c r="A49" s="19">
        <v>33675</v>
      </c>
      <c r="B49" s="20" t="s">
        <v>102</v>
      </c>
      <c r="C49" s="21" t="s">
        <v>103</v>
      </c>
      <c r="D49" s="19" t="s">
        <v>15</v>
      </c>
      <c r="E49" s="23">
        <v>494</v>
      </c>
      <c r="F49" s="23">
        <f>SUM(E49*0.086)</f>
        <v>42.483999999999995</v>
      </c>
      <c r="G49" s="23">
        <f t="shared" si="1"/>
        <v>536.48400000000004</v>
      </c>
    </row>
    <row r="50" spans="1:7" ht="17.25" customHeight="1" x14ac:dyDescent="0.2">
      <c r="A50" s="19">
        <v>33912</v>
      </c>
      <c r="B50" s="20" t="s">
        <v>104</v>
      </c>
      <c r="C50" s="21" t="s">
        <v>105</v>
      </c>
      <c r="D50" s="19" t="s">
        <v>15</v>
      </c>
      <c r="E50" s="23">
        <v>540</v>
      </c>
      <c r="F50" s="23">
        <f>SUM(E50*0.086)</f>
        <v>46.44</v>
      </c>
      <c r="G50" s="23">
        <f t="shared" si="1"/>
        <v>586.44000000000005</v>
      </c>
    </row>
    <row r="51" spans="1:7" ht="17.25" customHeight="1" x14ac:dyDescent="0.2">
      <c r="A51" s="19">
        <v>34156</v>
      </c>
      <c r="B51" s="20" t="s">
        <v>106</v>
      </c>
      <c r="C51" s="21" t="s">
        <v>107</v>
      </c>
      <c r="D51" s="19" t="s">
        <v>15</v>
      </c>
      <c r="E51" s="23">
        <v>809</v>
      </c>
      <c r="F51" s="23">
        <f>SUM(E51*0.095)</f>
        <v>76.855000000000004</v>
      </c>
      <c r="G51" s="23">
        <f t="shared" si="1"/>
        <v>885.85500000000002</v>
      </c>
    </row>
    <row r="52" spans="1:7" ht="17.25" customHeight="1" x14ac:dyDescent="0.2">
      <c r="A52" s="19"/>
      <c r="B52" s="20" t="s">
        <v>108</v>
      </c>
      <c r="C52" s="38"/>
      <c r="D52" s="19"/>
      <c r="E52" s="27">
        <f>SUM(E5:E51)</f>
        <v>40181.370000000003</v>
      </c>
      <c r="F52" s="27">
        <f>SUM(F5:F51)</f>
        <v>3763.8151499999999</v>
      </c>
      <c r="G52" s="27">
        <f>SUM(G5:G51)</f>
        <v>43945.185149999998</v>
      </c>
    </row>
    <row r="53" spans="1:7" ht="17.25" customHeight="1" x14ac:dyDescent="0.2">
      <c r="A53" s="19"/>
      <c r="B53" s="20"/>
      <c r="C53" s="38"/>
      <c r="D53" s="19"/>
      <c r="E53" s="39" t="s">
        <v>109</v>
      </c>
      <c r="F53" s="39"/>
      <c r="G53" s="40">
        <v>43945.21</v>
      </c>
    </row>
    <row r="54" spans="1:7" ht="17.25" customHeight="1" x14ac:dyDescent="0.2">
      <c r="A54" s="19"/>
      <c r="B54" s="20"/>
      <c r="C54" s="38"/>
      <c r="D54" s="19"/>
      <c r="E54" s="39" t="s">
        <v>110</v>
      </c>
      <c r="F54" s="39" t="s">
        <v>111</v>
      </c>
      <c r="G54" s="40">
        <f>+G52-G53</f>
        <v>-2.4850000001606531E-2</v>
      </c>
    </row>
  </sheetData>
  <pageMargins left="0.7" right="0.7" top="0.75" bottom="0.75" header="0.3" footer="0.3"/>
  <pageSetup fitToHeight="0" orientation="portrait" r:id="rId1"/>
  <headerFooter>
    <oddHeader>&amp;LKing County Library System
MacDonald-Miller 2016</oddHeader>
    <oddFooter>&amp;CPage &amp;P of &amp;N&amp;R&amp;D &amp;T
MacDonald-Miller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110" zoomScaleNormal="110" workbookViewId="0">
      <pane ySplit="4" topLeftCell="A35" activePane="bottomLeft" state="frozen"/>
      <selection pane="bottomLeft" activeCell="G62" sqref="G62"/>
    </sheetView>
  </sheetViews>
  <sheetFormatPr defaultRowHeight="12.75" x14ac:dyDescent="0.2"/>
  <cols>
    <col min="1" max="1" width="10.85546875" style="7" customWidth="1"/>
    <col min="2" max="2" width="16.5703125" style="7" bestFit="1" customWidth="1"/>
    <col min="3" max="3" width="9.7109375" style="7" customWidth="1"/>
    <col min="4" max="4" width="11.42578125" style="41" customWidth="1"/>
    <col min="5" max="5" width="11.140625" style="7" customWidth="1"/>
    <col min="6" max="6" width="10" style="7" customWidth="1"/>
    <col min="7" max="7" width="16" style="7" customWidth="1"/>
    <col min="8" max="8" width="8.140625" style="7" customWidth="1"/>
    <col min="9" max="9" width="8.28515625" style="7" customWidth="1"/>
    <col min="10" max="10" width="8.140625" style="7" customWidth="1"/>
    <col min="11" max="11" width="7.7109375" style="7" customWidth="1"/>
    <col min="12" max="16384" width="9.140625" style="7"/>
  </cols>
  <sheetData>
    <row r="1" spans="1:8" ht="20.25" customHeight="1" x14ac:dyDescent="0.2">
      <c r="A1" s="1" t="s">
        <v>149</v>
      </c>
      <c r="B1" s="2"/>
      <c r="C1" s="3"/>
      <c r="D1" s="4"/>
      <c r="E1" s="5"/>
      <c r="F1" s="5"/>
      <c r="G1" s="6"/>
    </row>
    <row r="2" spans="1:8" ht="18.75" customHeight="1" x14ac:dyDescent="0.2">
      <c r="A2" s="8" t="s">
        <v>1</v>
      </c>
      <c r="B2" s="9" t="s">
        <v>113</v>
      </c>
      <c r="C2" s="10"/>
      <c r="D2" s="11"/>
      <c r="E2" s="2" t="s">
        <v>3</v>
      </c>
      <c r="F2" s="2"/>
      <c r="G2" s="12">
        <v>42430</v>
      </c>
    </row>
    <row r="3" spans="1:8" ht="21" customHeight="1" x14ac:dyDescent="0.2">
      <c r="A3" s="8" t="s">
        <v>4</v>
      </c>
      <c r="B3" s="13">
        <v>26197</v>
      </c>
      <c r="C3" s="10"/>
      <c r="D3" s="11"/>
      <c r="E3" s="2" t="s">
        <v>5</v>
      </c>
      <c r="F3" s="2" t="s">
        <v>6</v>
      </c>
      <c r="G3" s="12"/>
      <c r="H3" s="14"/>
    </row>
    <row r="4" spans="1:8" ht="24.75" customHeight="1" x14ac:dyDescent="0.2">
      <c r="A4" s="15" t="s">
        <v>7</v>
      </c>
      <c r="B4" s="16" t="s">
        <v>8</v>
      </c>
      <c r="C4" s="17" t="s">
        <v>9</v>
      </c>
      <c r="D4" s="16" t="s">
        <v>10</v>
      </c>
      <c r="E4" s="18" t="s">
        <v>11</v>
      </c>
      <c r="F4" s="18" t="s">
        <v>12</v>
      </c>
      <c r="G4" s="18" t="s">
        <v>13</v>
      </c>
    </row>
    <row r="5" spans="1:8" ht="17.25" customHeight="1" x14ac:dyDescent="0.2">
      <c r="A5" s="19">
        <v>22872</v>
      </c>
      <c r="B5" s="20" t="s">
        <v>114</v>
      </c>
      <c r="C5" s="21">
        <v>1200</v>
      </c>
      <c r="D5" s="22" t="s">
        <v>15</v>
      </c>
      <c r="E5" s="23">
        <v>606</v>
      </c>
      <c r="F5" s="23">
        <f>SUM(E5*0.095)</f>
        <v>57.57</v>
      </c>
      <c r="G5" s="23">
        <f>SUM(E5+F5)</f>
        <v>663.57</v>
      </c>
    </row>
    <row r="6" spans="1:8" ht="17.25" customHeight="1" x14ac:dyDescent="0.2">
      <c r="A6" s="19">
        <v>22873</v>
      </c>
      <c r="B6" s="20" t="s">
        <v>115</v>
      </c>
      <c r="C6" s="21" t="s">
        <v>17</v>
      </c>
      <c r="D6" s="22" t="s">
        <v>15</v>
      </c>
      <c r="E6" s="23">
        <v>1141</v>
      </c>
      <c r="F6" s="23">
        <f t="shared" ref="F6:F18" si="0">SUM(E6*0.095)</f>
        <v>108.395</v>
      </c>
      <c r="G6" s="23">
        <f t="shared" ref="G6:G51" si="1">SUM(E6+F6)</f>
        <v>1249.395</v>
      </c>
    </row>
    <row r="7" spans="1:8" ht="17.25" customHeight="1" x14ac:dyDescent="0.2">
      <c r="A7" s="19">
        <v>22874</v>
      </c>
      <c r="B7" s="20" t="s">
        <v>116</v>
      </c>
      <c r="C7" s="21" t="s">
        <v>19</v>
      </c>
      <c r="D7" s="22" t="s">
        <v>15</v>
      </c>
      <c r="E7" s="23">
        <v>5853</v>
      </c>
      <c r="F7" s="23">
        <f t="shared" si="0"/>
        <v>556.03499999999997</v>
      </c>
      <c r="G7" s="23">
        <f t="shared" si="1"/>
        <v>6409.0349999999999</v>
      </c>
    </row>
    <row r="8" spans="1:8" ht="17.25" customHeight="1" x14ac:dyDescent="0.2">
      <c r="A8" s="19">
        <v>22875</v>
      </c>
      <c r="B8" s="24" t="s">
        <v>117</v>
      </c>
      <c r="C8" s="25" t="s">
        <v>21</v>
      </c>
      <c r="D8" s="26" t="s">
        <v>15</v>
      </c>
      <c r="E8" s="27">
        <v>599</v>
      </c>
      <c r="F8" s="23">
        <f t="shared" si="0"/>
        <v>56.905000000000001</v>
      </c>
      <c r="G8" s="27">
        <f t="shared" si="1"/>
        <v>655.90499999999997</v>
      </c>
    </row>
    <row r="9" spans="1:8" ht="17.25" customHeight="1" x14ac:dyDescent="0.2">
      <c r="A9" s="19">
        <v>22876</v>
      </c>
      <c r="B9" s="20" t="s">
        <v>118</v>
      </c>
      <c r="C9" s="21" t="s">
        <v>23</v>
      </c>
      <c r="D9" s="22" t="s">
        <v>15</v>
      </c>
      <c r="E9" s="23">
        <v>344</v>
      </c>
      <c r="F9" s="23">
        <f t="shared" si="0"/>
        <v>32.68</v>
      </c>
      <c r="G9" s="23">
        <f t="shared" si="1"/>
        <v>376.68</v>
      </c>
    </row>
    <row r="10" spans="1:8" ht="17.25" customHeight="1" x14ac:dyDescent="0.2">
      <c r="A10" s="19">
        <v>22878</v>
      </c>
      <c r="B10" s="24" t="s">
        <v>119</v>
      </c>
      <c r="C10" s="21" t="s">
        <v>25</v>
      </c>
      <c r="D10" s="22" t="s">
        <v>15</v>
      </c>
      <c r="E10" s="23">
        <v>309</v>
      </c>
      <c r="F10" s="23">
        <f>SUM(E10*0.086)</f>
        <v>26.573999999999998</v>
      </c>
      <c r="G10" s="23">
        <f t="shared" si="1"/>
        <v>335.57400000000001</v>
      </c>
    </row>
    <row r="11" spans="1:8" ht="17.25" customHeight="1" x14ac:dyDescent="0.2">
      <c r="A11" s="19">
        <v>22879</v>
      </c>
      <c r="B11" s="24" t="s">
        <v>120</v>
      </c>
      <c r="C11" s="21" t="s">
        <v>27</v>
      </c>
      <c r="D11" s="22" t="s">
        <v>15</v>
      </c>
      <c r="E11" s="23">
        <v>818</v>
      </c>
      <c r="F11" s="23">
        <f>SUM(E11*0.086)</f>
        <v>70.347999999999999</v>
      </c>
      <c r="G11" s="23">
        <f t="shared" si="1"/>
        <v>888.34799999999996</v>
      </c>
    </row>
    <row r="12" spans="1:8" ht="17.25" customHeight="1" x14ac:dyDescent="0.2">
      <c r="A12" s="19">
        <v>22880</v>
      </c>
      <c r="B12" s="20" t="s">
        <v>28</v>
      </c>
      <c r="C12" s="21" t="s">
        <v>29</v>
      </c>
      <c r="D12" s="22" t="s">
        <v>15</v>
      </c>
      <c r="E12" s="23">
        <v>346.37</v>
      </c>
      <c r="F12" s="23">
        <f t="shared" si="0"/>
        <v>32.905149999999999</v>
      </c>
      <c r="G12" s="23">
        <f t="shared" si="1"/>
        <v>379.27515</v>
      </c>
    </row>
    <row r="13" spans="1:8" ht="17.25" customHeight="1" x14ac:dyDescent="0.2">
      <c r="A13" s="28">
        <v>22881</v>
      </c>
      <c r="B13" s="29" t="s">
        <v>148</v>
      </c>
      <c r="C13" s="30" t="s">
        <v>31</v>
      </c>
      <c r="D13" s="31" t="s">
        <v>32</v>
      </c>
      <c r="E13" s="32">
        <v>669</v>
      </c>
      <c r="F13" s="23">
        <f t="shared" si="0"/>
        <v>63.555</v>
      </c>
      <c r="G13" s="33">
        <f t="shared" si="1"/>
        <v>732.55499999999995</v>
      </c>
    </row>
    <row r="14" spans="1:8" ht="17.25" customHeight="1" x14ac:dyDescent="0.2">
      <c r="A14" s="19">
        <v>22882</v>
      </c>
      <c r="B14" s="24" t="s">
        <v>33</v>
      </c>
      <c r="C14" s="25" t="s">
        <v>34</v>
      </c>
      <c r="D14" s="26" t="s">
        <v>15</v>
      </c>
      <c r="E14" s="27">
        <v>444</v>
      </c>
      <c r="F14" s="23">
        <f>SUM(E14*0.086)</f>
        <v>38.183999999999997</v>
      </c>
      <c r="G14" s="27">
        <f t="shared" si="1"/>
        <v>482.18399999999997</v>
      </c>
    </row>
    <row r="15" spans="1:8" ht="17.25" customHeight="1" x14ac:dyDescent="0.2">
      <c r="A15" s="19">
        <v>22883</v>
      </c>
      <c r="B15" s="24" t="s">
        <v>121</v>
      </c>
      <c r="C15" s="25" t="s">
        <v>36</v>
      </c>
      <c r="D15" s="26" t="s">
        <v>15</v>
      </c>
      <c r="E15" s="27">
        <v>720</v>
      </c>
      <c r="F15" s="23">
        <f t="shared" si="0"/>
        <v>68.400000000000006</v>
      </c>
      <c r="G15" s="23">
        <f t="shared" si="1"/>
        <v>788.4</v>
      </c>
    </row>
    <row r="16" spans="1:8" ht="17.25" customHeight="1" x14ac:dyDescent="0.2">
      <c r="A16" s="19">
        <v>22884</v>
      </c>
      <c r="B16" s="20" t="s">
        <v>122</v>
      </c>
      <c r="C16" s="21" t="s">
        <v>38</v>
      </c>
      <c r="D16" s="22" t="s">
        <v>15</v>
      </c>
      <c r="E16" s="23">
        <v>923</v>
      </c>
      <c r="F16" s="23">
        <f t="shared" si="0"/>
        <v>87.685000000000002</v>
      </c>
      <c r="G16" s="23">
        <f t="shared" si="1"/>
        <v>1010.6849999999999</v>
      </c>
    </row>
    <row r="17" spans="1:7" ht="17.25" customHeight="1" x14ac:dyDescent="0.2">
      <c r="A17" s="19">
        <v>22885</v>
      </c>
      <c r="B17" s="20" t="s">
        <v>123</v>
      </c>
      <c r="C17" s="21" t="s">
        <v>40</v>
      </c>
      <c r="D17" s="22" t="s">
        <v>15</v>
      </c>
      <c r="E17" s="23">
        <v>258</v>
      </c>
      <c r="F17" s="23">
        <f t="shared" si="0"/>
        <v>24.51</v>
      </c>
      <c r="G17" s="23">
        <f t="shared" si="1"/>
        <v>282.51</v>
      </c>
    </row>
    <row r="18" spans="1:7" ht="17.25" customHeight="1" x14ac:dyDescent="0.2">
      <c r="A18" s="19">
        <v>22886</v>
      </c>
      <c r="B18" s="20" t="s">
        <v>124</v>
      </c>
      <c r="C18" s="21" t="s">
        <v>42</v>
      </c>
      <c r="D18" s="22" t="s">
        <v>15</v>
      </c>
      <c r="E18" s="23">
        <v>546</v>
      </c>
      <c r="F18" s="23">
        <f t="shared" si="0"/>
        <v>51.87</v>
      </c>
      <c r="G18" s="23">
        <f t="shared" si="1"/>
        <v>597.87</v>
      </c>
    </row>
    <row r="19" spans="1:7" ht="17.25" customHeight="1" x14ac:dyDescent="0.2">
      <c r="A19" s="19">
        <v>22888</v>
      </c>
      <c r="B19" s="20" t="s">
        <v>43</v>
      </c>
      <c r="C19" s="21" t="s">
        <v>44</v>
      </c>
      <c r="D19" s="22" t="s">
        <v>15</v>
      </c>
      <c r="E19" s="23">
        <v>774</v>
      </c>
      <c r="F19" s="23">
        <f>SUM(E19*0.095)</f>
        <v>73.53</v>
      </c>
      <c r="G19" s="23">
        <f t="shared" si="1"/>
        <v>847.53</v>
      </c>
    </row>
    <row r="20" spans="1:7" ht="17.25" customHeight="1" x14ac:dyDescent="0.2">
      <c r="A20" s="19">
        <v>22889</v>
      </c>
      <c r="B20" s="20" t="s">
        <v>125</v>
      </c>
      <c r="C20" s="21" t="s">
        <v>46</v>
      </c>
      <c r="D20" s="22" t="s">
        <v>15</v>
      </c>
      <c r="E20" s="23"/>
      <c r="F20" s="23"/>
      <c r="G20" s="23"/>
    </row>
    <row r="21" spans="1:7" ht="17.25" customHeight="1" x14ac:dyDescent="0.2">
      <c r="A21" s="19">
        <v>22890</v>
      </c>
      <c r="B21" s="20" t="s">
        <v>126</v>
      </c>
      <c r="C21" s="21" t="s">
        <v>48</v>
      </c>
      <c r="D21" s="22" t="s">
        <v>15</v>
      </c>
      <c r="E21" s="23">
        <v>663</v>
      </c>
      <c r="F21" s="23">
        <f>SUM(E21*0.095)</f>
        <v>62.984999999999999</v>
      </c>
      <c r="G21" s="23">
        <f t="shared" si="1"/>
        <v>725.98500000000001</v>
      </c>
    </row>
    <row r="22" spans="1:7" ht="17.25" customHeight="1" x14ac:dyDescent="0.2">
      <c r="A22" s="19">
        <v>22892</v>
      </c>
      <c r="B22" s="24" t="s">
        <v>127</v>
      </c>
      <c r="C22" s="21" t="s">
        <v>50</v>
      </c>
      <c r="D22" s="22" t="s">
        <v>15</v>
      </c>
      <c r="E22" s="23">
        <v>468</v>
      </c>
      <c r="F22" s="23">
        <f>SUM(E22*0.086)</f>
        <v>40.247999999999998</v>
      </c>
      <c r="G22" s="23">
        <f t="shared" si="1"/>
        <v>508.24799999999999</v>
      </c>
    </row>
    <row r="23" spans="1:7" ht="17.25" customHeight="1" x14ac:dyDescent="0.2">
      <c r="A23" s="19">
        <v>22893</v>
      </c>
      <c r="B23" s="20" t="s">
        <v>128</v>
      </c>
      <c r="C23" s="21" t="s">
        <v>52</v>
      </c>
      <c r="D23" s="22" t="s">
        <v>15</v>
      </c>
      <c r="E23" s="23">
        <v>1337</v>
      </c>
      <c r="F23" s="23">
        <f>SUM(E23*0.095)</f>
        <v>127.015</v>
      </c>
      <c r="G23" s="23">
        <f t="shared" si="1"/>
        <v>1464.0150000000001</v>
      </c>
    </row>
    <row r="24" spans="1:7" ht="17.25" customHeight="1" x14ac:dyDescent="0.2">
      <c r="A24" s="19">
        <v>22894</v>
      </c>
      <c r="B24" s="20" t="s">
        <v>106</v>
      </c>
      <c r="C24" s="21" t="s">
        <v>54</v>
      </c>
      <c r="D24" s="22" t="s">
        <v>15</v>
      </c>
      <c r="E24" s="23">
        <v>674</v>
      </c>
      <c r="F24" s="23">
        <f t="shared" ref="F24:F40" si="2">SUM(E24*0.095)</f>
        <v>64.03</v>
      </c>
      <c r="G24" s="23">
        <f t="shared" si="1"/>
        <v>738.03</v>
      </c>
    </row>
    <row r="25" spans="1:7" ht="17.25" customHeight="1" x14ac:dyDescent="0.2">
      <c r="A25" s="19">
        <v>22895</v>
      </c>
      <c r="B25" s="24" t="s">
        <v>55</v>
      </c>
      <c r="C25" s="21" t="s">
        <v>56</v>
      </c>
      <c r="D25" s="22" t="s">
        <v>15</v>
      </c>
      <c r="E25" s="23">
        <v>1026</v>
      </c>
      <c r="F25" s="32">
        <f>SUM(E25*0.089)</f>
        <v>91.313999999999993</v>
      </c>
      <c r="G25" s="23">
        <f t="shared" si="1"/>
        <v>1117.3140000000001</v>
      </c>
    </row>
    <row r="26" spans="1:7" ht="17.25" customHeight="1" x14ac:dyDescent="0.2">
      <c r="A26" s="19">
        <v>22896</v>
      </c>
      <c r="B26" s="24" t="s">
        <v>129</v>
      </c>
      <c r="C26" s="25" t="s">
        <v>58</v>
      </c>
      <c r="D26" s="26" t="s">
        <v>15</v>
      </c>
      <c r="E26" s="27">
        <v>356</v>
      </c>
      <c r="F26" s="27">
        <f>SUM(E26*0.086)</f>
        <v>30.615999999999996</v>
      </c>
      <c r="G26" s="27">
        <f t="shared" si="1"/>
        <v>386.61599999999999</v>
      </c>
    </row>
    <row r="27" spans="1:7" ht="17.25" customHeight="1" x14ac:dyDescent="0.2">
      <c r="A27" s="19">
        <v>22897</v>
      </c>
      <c r="B27" s="20" t="s">
        <v>130</v>
      </c>
      <c r="C27" s="21" t="s">
        <v>60</v>
      </c>
      <c r="D27" s="22" t="s">
        <v>15</v>
      </c>
      <c r="E27" s="23">
        <v>2087</v>
      </c>
      <c r="F27" s="23">
        <f t="shared" si="2"/>
        <v>198.26500000000001</v>
      </c>
      <c r="G27" s="23">
        <f t="shared" si="1"/>
        <v>2285.2649999999999</v>
      </c>
    </row>
    <row r="28" spans="1:7" ht="17.25" customHeight="1" x14ac:dyDescent="0.2">
      <c r="A28" s="19">
        <v>22898</v>
      </c>
      <c r="B28" s="20" t="s">
        <v>131</v>
      </c>
      <c r="C28" s="21" t="s">
        <v>62</v>
      </c>
      <c r="D28" s="22" t="s">
        <v>15</v>
      </c>
      <c r="E28" s="23">
        <v>598</v>
      </c>
      <c r="F28" s="23">
        <f t="shared" si="2"/>
        <v>56.81</v>
      </c>
      <c r="G28" s="23">
        <f t="shared" si="1"/>
        <v>654.80999999999995</v>
      </c>
    </row>
    <row r="29" spans="1:7" ht="17.25" customHeight="1" x14ac:dyDescent="0.2">
      <c r="A29" s="19">
        <v>22900</v>
      </c>
      <c r="B29" s="20" t="s">
        <v>132</v>
      </c>
      <c r="C29" s="21" t="s">
        <v>64</v>
      </c>
      <c r="D29" s="22" t="s">
        <v>15</v>
      </c>
      <c r="E29" s="23">
        <v>5248</v>
      </c>
      <c r="F29" s="23">
        <f t="shared" si="2"/>
        <v>498.56</v>
      </c>
      <c r="G29" s="23">
        <f t="shared" si="1"/>
        <v>5746.56</v>
      </c>
    </row>
    <row r="30" spans="1:7" ht="17.25" customHeight="1" x14ac:dyDescent="0.2">
      <c r="A30" s="19">
        <v>22901</v>
      </c>
      <c r="B30" s="20" t="s">
        <v>133</v>
      </c>
      <c r="C30" s="21" t="s">
        <v>66</v>
      </c>
      <c r="D30" s="22" t="s">
        <v>15</v>
      </c>
      <c r="E30" s="23">
        <v>1027</v>
      </c>
      <c r="F30" s="23">
        <f t="shared" si="2"/>
        <v>97.564999999999998</v>
      </c>
      <c r="G30" s="23">
        <f t="shared" si="1"/>
        <v>1124.5650000000001</v>
      </c>
    </row>
    <row r="31" spans="1:7" ht="17.25" customHeight="1" x14ac:dyDescent="0.2">
      <c r="A31" s="19">
        <v>22902</v>
      </c>
      <c r="B31" s="20" t="s">
        <v>134</v>
      </c>
      <c r="C31" s="21" t="s">
        <v>68</v>
      </c>
      <c r="D31" s="22" t="s">
        <v>15</v>
      </c>
      <c r="E31" s="23">
        <v>698</v>
      </c>
      <c r="F31" s="23">
        <f t="shared" si="2"/>
        <v>66.31</v>
      </c>
      <c r="G31" s="23">
        <f t="shared" si="1"/>
        <v>764.31</v>
      </c>
    </row>
    <row r="32" spans="1:7" ht="17.25" customHeight="1" x14ac:dyDescent="0.2">
      <c r="A32" s="34">
        <v>22904</v>
      </c>
      <c r="B32" s="24" t="s">
        <v>135</v>
      </c>
      <c r="C32" s="25" t="s">
        <v>70</v>
      </c>
      <c r="D32" s="26" t="s">
        <v>15</v>
      </c>
      <c r="E32" s="27">
        <v>252</v>
      </c>
      <c r="F32" s="27">
        <f t="shared" si="2"/>
        <v>23.94</v>
      </c>
      <c r="G32" s="27">
        <f t="shared" si="1"/>
        <v>275.94</v>
      </c>
    </row>
    <row r="33" spans="1:7" ht="17.25" customHeight="1" x14ac:dyDescent="0.2">
      <c r="A33" s="19">
        <v>22905</v>
      </c>
      <c r="B33" s="20" t="s">
        <v>136</v>
      </c>
      <c r="C33" s="21" t="s">
        <v>72</v>
      </c>
      <c r="D33" s="22" t="s">
        <v>15</v>
      </c>
      <c r="E33" s="23">
        <v>350</v>
      </c>
      <c r="F33" s="23">
        <f>SUM(E33*0.095)</f>
        <v>33.25</v>
      </c>
      <c r="G33" s="23">
        <f t="shared" si="1"/>
        <v>383.25</v>
      </c>
    </row>
    <row r="34" spans="1:7" ht="17.25" customHeight="1" x14ac:dyDescent="0.2">
      <c r="A34" s="19">
        <v>22906</v>
      </c>
      <c r="B34" s="20" t="s">
        <v>73</v>
      </c>
      <c r="C34" s="21" t="s">
        <v>74</v>
      </c>
      <c r="D34" s="22" t="s">
        <v>15</v>
      </c>
      <c r="E34" s="23">
        <v>811</v>
      </c>
      <c r="F34" s="23">
        <f>SUM(E34*0.086)</f>
        <v>69.745999999999995</v>
      </c>
      <c r="G34" s="23">
        <f t="shared" si="1"/>
        <v>880.74599999999998</v>
      </c>
    </row>
    <row r="35" spans="1:7" ht="17.25" customHeight="1" x14ac:dyDescent="0.2">
      <c r="A35" s="19">
        <v>22907</v>
      </c>
      <c r="B35" s="24" t="s">
        <v>137</v>
      </c>
      <c r="C35" s="21" t="s">
        <v>76</v>
      </c>
      <c r="D35" s="22" t="s">
        <v>15</v>
      </c>
      <c r="E35" s="23">
        <v>322</v>
      </c>
      <c r="F35" s="23">
        <f>SUM(E35*0.095)</f>
        <v>30.59</v>
      </c>
      <c r="G35" s="23">
        <f t="shared" si="1"/>
        <v>352.59</v>
      </c>
    </row>
    <row r="36" spans="1:7" ht="17.25" customHeight="1" x14ac:dyDescent="0.2">
      <c r="A36" s="19">
        <v>22908</v>
      </c>
      <c r="B36" s="24" t="s">
        <v>138</v>
      </c>
      <c r="C36" s="21" t="s">
        <v>78</v>
      </c>
      <c r="D36" s="22" t="s">
        <v>15</v>
      </c>
      <c r="E36" s="23">
        <v>492</v>
      </c>
      <c r="F36" s="23">
        <f t="shared" si="2"/>
        <v>46.74</v>
      </c>
      <c r="G36" s="23">
        <f t="shared" si="1"/>
        <v>538.74</v>
      </c>
    </row>
    <row r="37" spans="1:7" ht="17.25" customHeight="1" x14ac:dyDescent="0.2">
      <c r="A37" s="19">
        <v>22909</v>
      </c>
      <c r="B37" s="24" t="s">
        <v>139</v>
      </c>
      <c r="C37" s="21" t="s">
        <v>80</v>
      </c>
      <c r="D37" s="22" t="s">
        <v>15</v>
      </c>
      <c r="E37" s="23">
        <v>519</v>
      </c>
      <c r="F37" s="23">
        <f t="shared" si="2"/>
        <v>49.305</v>
      </c>
      <c r="G37" s="23">
        <f t="shared" si="1"/>
        <v>568.30499999999995</v>
      </c>
    </row>
    <row r="38" spans="1:7" ht="17.25" customHeight="1" x14ac:dyDescent="0.2">
      <c r="A38" s="19">
        <v>24083</v>
      </c>
      <c r="B38" s="24" t="s">
        <v>140</v>
      </c>
      <c r="C38" s="21" t="s">
        <v>82</v>
      </c>
      <c r="D38" s="22" t="s">
        <v>15</v>
      </c>
      <c r="E38" s="23">
        <v>444</v>
      </c>
      <c r="F38" s="23">
        <f>SUM(E38*0.086)</f>
        <v>38.183999999999997</v>
      </c>
      <c r="G38" s="23">
        <f t="shared" si="1"/>
        <v>482.18399999999997</v>
      </c>
    </row>
    <row r="39" spans="1:7" ht="17.25" customHeight="1" x14ac:dyDescent="0.2">
      <c r="A39" s="19">
        <v>24137</v>
      </c>
      <c r="B39" s="24" t="s">
        <v>141</v>
      </c>
      <c r="C39" s="21" t="s">
        <v>84</v>
      </c>
      <c r="D39" s="22" t="s">
        <v>15</v>
      </c>
      <c r="E39" s="23">
        <v>123</v>
      </c>
      <c r="F39" s="23">
        <f>SUM(E39*0.086)</f>
        <v>10.577999999999999</v>
      </c>
      <c r="G39" s="23">
        <f t="shared" si="1"/>
        <v>133.578</v>
      </c>
    </row>
    <row r="40" spans="1:7" ht="17.25" customHeight="1" x14ac:dyDescent="0.2">
      <c r="A40" s="19">
        <v>24455</v>
      </c>
      <c r="B40" s="24" t="s">
        <v>142</v>
      </c>
      <c r="C40" s="21" t="s">
        <v>86</v>
      </c>
      <c r="D40" s="22" t="s">
        <v>15</v>
      </c>
      <c r="E40" s="23">
        <v>444</v>
      </c>
      <c r="F40" s="23">
        <f t="shared" si="2"/>
        <v>42.18</v>
      </c>
      <c r="G40" s="23">
        <f t="shared" si="1"/>
        <v>486.18</v>
      </c>
    </row>
    <row r="41" spans="1:7" ht="17.25" customHeight="1" x14ac:dyDescent="0.2">
      <c r="A41" s="19">
        <v>24761</v>
      </c>
      <c r="B41" s="24" t="s">
        <v>143</v>
      </c>
      <c r="C41" s="21" t="s">
        <v>88</v>
      </c>
      <c r="D41" s="22" t="s">
        <v>15</v>
      </c>
      <c r="E41" s="23">
        <v>444</v>
      </c>
      <c r="F41" s="23">
        <f>SUM(E41*0.086)</f>
        <v>38.183999999999997</v>
      </c>
      <c r="G41" s="23">
        <f>SUM(E41+F41)</f>
        <v>482.18399999999997</v>
      </c>
    </row>
    <row r="42" spans="1:7" ht="17.25" customHeight="1" x14ac:dyDescent="0.2">
      <c r="A42" s="19">
        <v>25688</v>
      </c>
      <c r="B42" s="24" t="s">
        <v>89</v>
      </c>
      <c r="C42" s="21" t="s">
        <v>90</v>
      </c>
      <c r="D42" s="22" t="s">
        <v>15</v>
      </c>
      <c r="E42" s="23">
        <v>2410</v>
      </c>
      <c r="F42" s="32">
        <f>SUM(E42*0.095)</f>
        <v>228.95</v>
      </c>
      <c r="G42" s="23">
        <f>SUM(E42+F42)</f>
        <v>2638.95</v>
      </c>
    </row>
    <row r="43" spans="1:7" ht="17.25" customHeight="1" x14ac:dyDescent="0.2">
      <c r="A43" s="19">
        <v>26105</v>
      </c>
      <c r="B43" s="20" t="s">
        <v>144</v>
      </c>
      <c r="C43" s="21" t="s">
        <v>92</v>
      </c>
      <c r="D43" s="22" t="s">
        <v>15</v>
      </c>
      <c r="E43" s="23">
        <v>651</v>
      </c>
      <c r="F43" s="23">
        <f>SUM(E43*0.095)</f>
        <v>61.844999999999999</v>
      </c>
      <c r="G43" s="23">
        <f t="shared" si="1"/>
        <v>712.84500000000003</v>
      </c>
    </row>
    <row r="44" spans="1:7" ht="17.25" customHeight="1" x14ac:dyDescent="0.2">
      <c r="A44" s="19">
        <v>31031</v>
      </c>
      <c r="B44" s="20" t="s">
        <v>145</v>
      </c>
      <c r="C44" s="21" t="s">
        <v>94</v>
      </c>
      <c r="D44" s="19" t="s">
        <v>15</v>
      </c>
      <c r="E44" s="23">
        <v>291</v>
      </c>
      <c r="F44" s="23">
        <f>SUM(E44*0.095)</f>
        <v>27.645</v>
      </c>
      <c r="G44" s="23">
        <f>SUM(E44+F44)</f>
        <v>318.64499999999998</v>
      </c>
    </row>
    <row r="45" spans="1:7" ht="17.25" customHeight="1" x14ac:dyDescent="0.2">
      <c r="A45" s="35">
        <v>31051</v>
      </c>
      <c r="B45" s="36" t="s">
        <v>146</v>
      </c>
      <c r="C45" s="37" t="s">
        <v>96</v>
      </c>
      <c r="D45" s="35" t="s">
        <v>15</v>
      </c>
      <c r="E45" s="32">
        <v>608</v>
      </c>
      <c r="F45" s="23">
        <f>SUM(E45*0.095)</f>
        <v>57.76</v>
      </c>
      <c r="G45" s="23">
        <f>SUM(E45+F45)</f>
        <v>665.76</v>
      </c>
    </row>
    <row r="46" spans="1:7" ht="17.25" customHeight="1" x14ac:dyDescent="0.2">
      <c r="A46" s="19">
        <v>31193</v>
      </c>
      <c r="B46" s="20" t="s">
        <v>97</v>
      </c>
      <c r="C46" s="21" t="s">
        <v>98</v>
      </c>
      <c r="D46" s="19" t="s">
        <v>15</v>
      </c>
      <c r="E46" s="23">
        <v>619</v>
      </c>
      <c r="F46" s="23">
        <f t="shared" ref="F46:F48" si="3">SUM(E46*0.095)</f>
        <v>58.805</v>
      </c>
      <c r="G46" s="23">
        <f t="shared" si="1"/>
        <v>677.80499999999995</v>
      </c>
    </row>
    <row r="47" spans="1:7" ht="17.25" customHeight="1" x14ac:dyDescent="0.2">
      <c r="A47" s="19">
        <v>33507</v>
      </c>
      <c r="B47" s="20" t="s">
        <v>147</v>
      </c>
      <c r="C47" s="21" t="s">
        <v>48</v>
      </c>
      <c r="D47" s="19" t="s">
        <v>15</v>
      </c>
      <c r="E47" s="23">
        <v>440</v>
      </c>
      <c r="F47" s="23">
        <f t="shared" si="3"/>
        <v>41.8</v>
      </c>
      <c r="G47" s="23">
        <f t="shared" si="1"/>
        <v>481.8</v>
      </c>
    </row>
    <row r="48" spans="1:7" ht="17.25" customHeight="1" x14ac:dyDescent="0.2">
      <c r="A48" s="19">
        <v>33607</v>
      </c>
      <c r="B48" s="20" t="s">
        <v>100</v>
      </c>
      <c r="C48" s="21" t="s">
        <v>101</v>
      </c>
      <c r="D48" s="19" t="s">
        <v>15</v>
      </c>
      <c r="E48" s="23">
        <v>961</v>
      </c>
      <c r="F48" s="23">
        <f t="shared" si="3"/>
        <v>91.295000000000002</v>
      </c>
      <c r="G48" s="23">
        <f t="shared" si="1"/>
        <v>1052.2950000000001</v>
      </c>
    </row>
    <row r="49" spans="1:7" ht="17.25" customHeight="1" x14ac:dyDescent="0.2">
      <c r="A49" s="19">
        <v>33675</v>
      </c>
      <c r="B49" s="20" t="s">
        <v>102</v>
      </c>
      <c r="C49" s="21" t="s">
        <v>103</v>
      </c>
      <c r="D49" s="19" t="s">
        <v>15</v>
      </c>
      <c r="E49" s="23">
        <v>494</v>
      </c>
      <c r="F49" s="23">
        <f>SUM(E49*0.086)</f>
        <v>42.483999999999995</v>
      </c>
      <c r="G49" s="23">
        <f t="shared" si="1"/>
        <v>536.48400000000004</v>
      </c>
    </row>
    <row r="50" spans="1:7" ht="17.25" customHeight="1" x14ac:dyDescent="0.2">
      <c r="A50" s="19">
        <v>33912</v>
      </c>
      <c r="B50" s="20" t="s">
        <v>104</v>
      </c>
      <c r="C50" s="21" t="s">
        <v>105</v>
      </c>
      <c r="D50" s="19" t="s">
        <v>15</v>
      </c>
      <c r="E50" s="23">
        <v>540</v>
      </c>
      <c r="F50" s="23">
        <f>SUM(E50*0.086)</f>
        <v>46.44</v>
      </c>
      <c r="G50" s="23">
        <f t="shared" si="1"/>
        <v>586.44000000000005</v>
      </c>
    </row>
    <row r="51" spans="1:7" ht="17.25" customHeight="1" x14ac:dyDescent="0.2">
      <c r="A51" s="19">
        <v>34156</v>
      </c>
      <c r="B51" s="20" t="s">
        <v>106</v>
      </c>
      <c r="C51" s="21" t="s">
        <v>107</v>
      </c>
      <c r="D51" s="19" t="s">
        <v>15</v>
      </c>
      <c r="E51" s="23">
        <v>809</v>
      </c>
      <c r="F51" s="23">
        <f>SUM(E51*0.095)</f>
        <v>76.855000000000004</v>
      </c>
      <c r="G51" s="23">
        <f t="shared" si="1"/>
        <v>885.85500000000002</v>
      </c>
    </row>
    <row r="52" spans="1:7" ht="17.25" customHeight="1" x14ac:dyDescent="0.2">
      <c r="A52" s="19"/>
      <c r="B52" s="20" t="s">
        <v>108</v>
      </c>
      <c r="C52" s="38"/>
      <c r="D52" s="19"/>
      <c r="E52" s="27">
        <f>SUM(E5:E51)</f>
        <v>40556.370000000003</v>
      </c>
      <c r="F52" s="27">
        <f>SUM(F5:F51)</f>
        <v>3799.4401499999999</v>
      </c>
      <c r="G52" s="27">
        <f>SUM(G5:G51)</f>
        <v>44355.810149999998</v>
      </c>
    </row>
    <row r="53" spans="1:7" ht="17.25" customHeight="1" x14ac:dyDescent="0.2">
      <c r="A53" s="19"/>
      <c r="B53" s="20"/>
      <c r="C53" s="38"/>
      <c r="D53" s="19"/>
      <c r="E53" s="39" t="s">
        <v>109</v>
      </c>
      <c r="F53" s="39"/>
      <c r="G53" s="40">
        <v>44355.88</v>
      </c>
    </row>
    <row r="54" spans="1:7" ht="17.25" customHeight="1" x14ac:dyDescent="0.2">
      <c r="A54" s="19"/>
      <c r="B54" s="20"/>
      <c r="C54" s="38"/>
      <c r="D54" s="19"/>
      <c r="E54" s="39" t="s">
        <v>110</v>
      </c>
      <c r="F54" s="39" t="s">
        <v>111</v>
      </c>
      <c r="G54" s="40">
        <f>+G52-G53</f>
        <v>-6.9849999999860302E-2</v>
      </c>
    </row>
    <row r="55" spans="1:7" x14ac:dyDescent="0.2">
      <c r="E55" s="41"/>
    </row>
  </sheetData>
  <pageMargins left="0.7" right="0.7" top="0.75" bottom="0.75" header="0.3" footer="0.3"/>
  <pageSetup fitToHeight="0" orientation="portrait" r:id="rId1"/>
  <headerFooter>
    <oddHeader>&amp;LKing County Library System
MacDonald-Miller 2016</oddHeader>
    <oddFooter>&amp;CPage &amp;P of &amp;N&amp;R&amp;D &amp;T
MacDonald-Miller 2016</oddFooter>
  </headerFooter>
  <rowBreaks count="1" manualBreakCount="1">
    <brk id="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zoomScale="110" zoomScaleNormal="110" workbookViewId="0">
      <pane xSplit="2" ySplit="5" topLeftCell="C15" activePane="bottomRight" state="frozen"/>
      <selection pane="topRight" activeCell="D1" sqref="D1"/>
      <selection pane="bottomLeft" activeCell="A7" sqref="A7"/>
      <selection pane="bottomRight" activeCell="A29" sqref="A29:XFD29"/>
    </sheetView>
  </sheetViews>
  <sheetFormatPr defaultRowHeight="15" x14ac:dyDescent="0.25"/>
  <cols>
    <col min="1" max="1" width="19.28515625" style="45" customWidth="1"/>
    <col min="2" max="2" width="8.28515625" style="45" customWidth="1"/>
    <col min="3" max="3" width="13.7109375" style="47" customWidth="1"/>
    <col min="4" max="5" width="9.7109375" style="47" customWidth="1"/>
    <col min="6" max="6" width="11.28515625" style="47" customWidth="1"/>
    <col min="7" max="7" width="14.42578125" style="47" customWidth="1"/>
    <col min="8" max="8" width="17.42578125" style="47" customWidth="1"/>
    <col min="9" max="10" width="12.5703125" style="47" customWidth="1"/>
    <col min="11" max="11" width="12.42578125" style="47" customWidth="1"/>
    <col min="12" max="13" width="13" style="48" customWidth="1"/>
    <col min="14" max="14" width="11.85546875" style="45" customWidth="1"/>
    <col min="15" max="15" width="13.85546875" style="45" customWidth="1"/>
    <col min="16" max="16" width="11.5703125" style="45" customWidth="1"/>
    <col min="17" max="17" width="20.7109375" style="45" customWidth="1"/>
    <col min="18" max="16384" width="9.140625" style="45"/>
  </cols>
  <sheetData>
    <row r="1" spans="1:17" ht="20.25" customHeight="1" x14ac:dyDescent="0.35">
      <c r="A1" s="103" t="s">
        <v>155</v>
      </c>
      <c r="B1" s="103"/>
      <c r="C1" s="103"/>
      <c r="D1" s="42"/>
      <c r="E1" s="42"/>
      <c r="F1" s="42"/>
      <c r="G1" s="42"/>
      <c r="H1" s="62"/>
      <c r="I1" s="42"/>
      <c r="J1" s="42"/>
      <c r="K1" s="42"/>
      <c r="L1" s="43"/>
      <c r="M1" s="43"/>
      <c r="N1" s="44"/>
      <c r="O1" s="44"/>
    </row>
    <row r="2" spans="1:17" ht="20.25" customHeight="1" x14ac:dyDescent="0.25">
      <c r="A2" s="103" t="s">
        <v>166</v>
      </c>
      <c r="B2" s="103"/>
      <c r="C2" s="103"/>
      <c r="D2" s="42"/>
      <c r="E2" s="42"/>
      <c r="F2" s="42"/>
      <c r="G2" s="42"/>
      <c r="H2" s="42"/>
      <c r="I2" s="42"/>
      <c r="J2" s="42"/>
      <c r="K2" s="42"/>
      <c r="L2" s="43"/>
      <c r="M2" s="43"/>
      <c r="N2" s="44"/>
      <c r="O2" s="44"/>
    </row>
    <row r="3" spans="1:17" ht="21" customHeight="1" x14ac:dyDescent="0.25">
      <c r="A3" s="104" t="s">
        <v>150</v>
      </c>
      <c r="B3" s="104"/>
      <c r="C3" s="104"/>
      <c r="D3" s="46"/>
      <c r="E3" s="46"/>
      <c r="F3" s="46"/>
      <c r="G3" s="46"/>
      <c r="H3" s="46"/>
      <c r="I3" s="46"/>
      <c r="J3" s="46"/>
      <c r="K3" s="46"/>
      <c r="L3" s="97" t="s">
        <v>3</v>
      </c>
      <c r="M3" s="97"/>
      <c r="N3" s="98"/>
      <c r="O3" s="59"/>
    </row>
    <row r="4" spans="1:17" ht="21" customHeight="1" x14ac:dyDescent="0.25">
      <c r="A4" s="104" t="s">
        <v>151</v>
      </c>
      <c r="B4" s="104"/>
      <c r="C4" s="104"/>
      <c r="D4" s="46"/>
      <c r="E4" s="46"/>
      <c r="F4" s="46"/>
      <c r="G4" s="46"/>
      <c r="H4" s="46"/>
      <c r="I4" s="46"/>
      <c r="J4" s="46"/>
      <c r="K4" s="46"/>
      <c r="L4" s="97" t="s">
        <v>156</v>
      </c>
      <c r="M4" s="97"/>
      <c r="N4" s="97"/>
      <c r="O4" s="58"/>
    </row>
    <row r="5" spans="1:17" ht="84.75" customHeight="1" x14ac:dyDescent="0.25">
      <c r="A5" s="63" t="s">
        <v>8</v>
      </c>
      <c r="B5" s="64" t="s">
        <v>152</v>
      </c>
      <c r="C5" s="65" t="s">
        <v>173</v>
      </c>
      <c r="D5" s="65" t="s">
        <v>157</v>
      </c>
      <c r="E5" s="65" t="s">
        <v>174</v>
      </c>
      <c r="F5" s="65" t="s">
        <v>171</v>
      </c>
      <c r="G5" s="65" t="s">
        <v>172</v>
      </c>
      <c r="H5" s="65" t="s">
        <v>154</v>
      </c>
      <c r="I5" s="65" t="s">
        <v>175</v>
      </c>
      <c r="J5" s="65" t="s">
        <v>174</v>
      </c>
      <c r="K5" s="65" t="s">
        <v>161</v>
      </c>
      <c r="L5" s="66" t="s">
        <v>162</v>
      </c>
      <c r="M5" s="101" t="s">
        <v>157</v>
      </c>
      <c r="N5" s="67" t="s">
        <v>163</v>
      </c>
      <c r="O5" s="67" t="s">
        <v>164</v>
      </c>
      <c r="P5" s="68" t="s">
        <v>168</v>
      </c>
      <c r="Q5" s="69" t="s">
        <v>165</v>
      </c>
    </row>
    <row r="6" spans="1:17" ht="17.25" customHeight="1" x14ac:dyDescent="0.25">
      <c r="A6" s="70" t="s">
        <v>114</v>
      </c>
      <c r="B6" s="60">
        <v>1200</v>
      </c>
      <c r="C6" s="71"/>
      <c r="D6" s="72">
        <v>9.5000000000000001E-2</v>
      </c>
      <c r="E6" s="99">
        <f>C6*D6</f>
        <v>0</v>
      </c>
      <c r="F6" s="71">
        <f t="shared" ref="F6:F55" si="0">C6*(1+D6)</f>
        <v>0</v>
      </c>
      <c r="G6" s="71"/>
      <c r="H6" s="71"/>
      <c r="I6" s="71">
        <f t="shared" ref="I6:I55" si="1">+H6+C6</f>
        <v>0</v>
      </c>
      <c r="J6" s="71">
        <f>I6*D6</f>
        <v>0</v>
      </c>
      <c r="K6" s="71">
        <f t="shared" ref="K6:K37" si="2">I6*(1+D6)</f>
        <v>0</v>
      </c>
      <c r="L6" s="52"/>
      <c r="M6" s="72">
        <v>9.5000000000000001E-2</v>
      </c>
      <c r="N6" s="56">
        <f>L6*D6</f>
        <v>0</v>
      </c>
      <c r="O6" s="56">
        <f t="shared" ref="O6:O55" si="3">SUM(L6+N6)</f>
        <v>0</v>
      </c>
      <c r="P6" s="73">
        <f t="shared" ref="P6:P37" si="4">+K6-O6</f>
        <v>0</v>
      </c>
      <c r="Q6" s="74"/>
    </row>
    <row r="7" spans="1:17" ht="17.25" customHeight="1" x14ac:dyDescent="0.25">
      <c r="A7" s="70" t="s">
        <v>115</v>
      </c>
      <c r="B7" s="60">
        <v>1205</v>
      </c>
      <c r="C7" s="71"/>
      <c r="D7" s="72">
        <v>9.5000000000000001E-2</v>
      </c>
      <c r="E7" s="99">
        <f t="shared" ref="E7:E55" si="5">C7*D7</f>
        <v>0</v>
      </c>
      <c r="F7" s="71">
        <f t="shared" si="0"/>
        <v>0</v>
      </c>
      <c r="G7" s="71"/>
      <c r="H7" s="71"/>
      <c r="I7" s="71">
        <f t="shared" si="1"/>
        <v>0</v>
      </c>
      <c r="J7" s="71">
        <f t="shared" ref="J7:J56" si="6">I7*D7</f>
        <v>0</v>
      </c>
      <c r="K7" s="71">
        <f t="shared" si="2"/>
        <v>0</v>
      </c>
      <c r="L7" s="52"/>
      <c r="M7" s="72">
        <v>9.5000000000000001E-2</v>
      </c>
      <c r="N7" s="56">
        <f t="shared" ref="N7:N55" si="7">L7*D7</f>
        <v>0</v>
      </c>
      <c r="O7" s="56">
        <f t="shared" si="3"/>
        <v>0</v>
      </c>
      <c r="P7" s="73">
        <f t="shared" si="4"/>
        <v>0</v>
      </c>
      <c r="Q7" s="74"/>
    </row>
    <row r="8" spans="1:17" ht="17.25" customHeight="1" x14ac:dyDescent="0.25">
      <c r="A8" s="70" t="s">
        <v>116</v>
      </c>
      <c r="B8" s="60">
        <v>1210</v>
      </c>
      <c r="C8" s="71"/>
      <c r="D8" s="72">
        <v>9.5000000000000001E-2</v>
      </c>
      <c r="E8" s="99">
        <f t="shared" si="5"/>
        <v>0</v>
      </c>
      <c r="F8" s="71">
        <f t="shared" si="0"/>
        <v>0</v>
      </c>
      <c r="G8" s="71"/>
      <c r="H8" s="71"/>
      <c r="I8" s="71">
        <f t="shared" si="1"/>
        <v>0</v>
      </c>
      <c r="J8" s="71">
        <f t="shared" si="6"/>
        <v>0</v>
      </c>
      <c r="K8" s="71">
        <f t="shared" si="2"/>
        <v>0</v>
      </c>
      <c r="L8" s="52"/>
      <c r="M8" s="72">
        <v>9.5000000000000001E-2</v>
      </c>
      <c r="N8" s="56">
        <f t="shared" si="7"/>
        <v>0</v>
      </c>
      <c r="O8" s="56">
        <f t="shared" si="3"/>
        <v>0</v>
      </c>
      <c r="P8" s="73">
        <f t="shared" si="4"/>
        <v>0</v>
      </c>
      <c r="Q8" s="74"/>
    </row>
    <row r="9" spans="1:17" ht="17.25" customHeight="1" x14ac:dyDescent="0.25">
      <c r="A9" s="70" t="s">
        <v>143</v>
      </c>
      <c r="B9" s="60">
        <v>1215</v>
      </c>
      <c r="C9" s="71"/>
      <c r="D9" s="72">
        <v>8.5999999999999993E-2</v>
      </c>
      <c r="E9" s="99">
        <f t="shared" si="5"/>
        <v>0</v>
      </c>
      <c r="F9" s="71">
        <f t="shared" si="0"/>
        <v>0</v>
      </c>
      <c r="G9" s="71"/>
      <c r="H9" s="71"/>
      <c r="I9" s="71">
        <f t="shared" si="1"/>
        <v>0</v>
      </c>
      <c r="J9" s="71">
        <f t="shared" si="6"/>
        <v>0</v>
      </c>
      <c r="K9" s="71">
        <f t="shared" si="2"/>
        <v>0</v>
      </c>
      <c r="L9" s="52"/>
      <c r="M9" s="72">
        <v>8.5999999999999993E-2</v>
      </c>
      <c r="N9" s="56">
        <f t="shared" si="7"/>
        <v>0</v>
      </c>
      <c r="O9" s="56">
        <f t="shared" si="3"/>
        <v>0</v>
      </c>
      <c r="P9" s="73">
        <f t="shared" si="4"/>
        <v>0</v>
      </c>
      <c r="Q9" s="74"/>
    </row>
    <row r="10" spans="1:17" ht="17.25" customHeight="1" x14ac:dyDescent="0.25">
      <c r="A10" s="75" t="s">
        <v>117</v>
      </c>
      <c r="B10" s="60">
        <v>1220</v>
      </c>
      <c r="C10" s="71"/>
      <c r="D10" s="72">
        <v>9.5000000000000001E-2</v>
      </c>
      <c r="E10" s="99">
        <f t="shared" si="5"/>
        <v>0</v>
      </c>
      <c r="F10" s="71">
        <f t="shared" si="0"/>
        <v>0</v>
      </c>
      <c r="G10" s="71"/>
      <c r="H10" s="71"/>
      <c r="I10" s="71">
        <f t="shared" si="1"/>
        <v>0</v>
      </c>
      <c r="J10" s="71">
        <f t="shared" si="6"/>
        <v>0</v>
      </c>
      <c r="K10" s="71">
        <f t="shared" si="2"/>
        <v>0</v>
      </c>
      <c r="L10" s="52"/>
      <c r="M10" s="72">
        <v>9.5000000000000001E-2</v>
      </c>
      <c r="N10" s="56">
        <f t="shared" si="7"/>
        <v>0</v>
      </c>
      <c r="O10" s="56">
        <f t="shared" si="3"/>
        <v>0</v>
      </c>
      <c r="P10" s="73">
        <f t="shared" si="4"/>
        <v>0</v>
      </c>
      <c r="Q10" s="74"/>
    </row>
    <row r="11" spans="1:17" ht="17.25" customHeight="1" x14ac:dyDescent="0.25">
      <c r="A11" s="70" t="s">
        <v>118</v>
      </c>
      <c r="B11" s="60">
        <v>1225</v>
      </c>
      <c r="C11" s="71"/>
      <c r="D11" s="72">
        <v>9.5000000000000001E-2</v>
      </c>
      <c r="E11" s="99">
        <f t="shared" si="5"/>
        <v>0</v>
      </c>
      <c r="F11" s="71">
        <f t="shared" si="0"/>
        <v>0</v>
      </c>
      <c r="G11" s="71"/>
      <c r="H11" s="71"/>
      <c r="I11" s="71">
        <f t="shared" si="1"/>
        <v>0</v>
      </c>
      <c r="J11" s="71">
        <f t="shared" si="6"/>
        <v>0</v>
      </c>
      <c r="K11" s="71">
        <f t="shared" si="2"/>
        <v>0</v>
      </c>
      <c r="L11" s="52"/>
      <c r="M11" s="72">
        <v>9.5000000000000001E-2</v>
      </c>
      <c r="N11" s="56">
        <f t="shared" si="7"/>
        <v>0</v>
      </c>
      <c r="O11" s="56">
        <f t="shared" si="3"/>
        <v>0</v>
      </c>
      <c r="P11" s="73">
        <f t="shared" si="4"/>
        <v>0</v>
      </c>
      <c r="Q11" s="74"/>
    </row>
    <row r="12" spans="1:17" ht="17.25" customHeight="1" x14ac:dyDescent="0.25">
      <c r="A12" s="75" t="s">
        <v>89</v>
      </c>
      <c r="B12" s="60">
        <v>1231</v>
      </c>
      <c r="C12" s="71"/>
      <c r="D12" s="72">
        <v>9.5000000000000001E-2</v>
      </c>
      <c r="E12" s="99">
        <f t="shared" si="5"/>
        <v>0</v>
      </c>
      <c r="F12" s="71">
        <f t="shared" si="0"/>
        <v>0</v>
      </c>
      <c r="G12" s="71"/>
      <c r="H12" s="71"/>
      <c r="I12" s="71">
        <f t="shared" si="1"/>
        <v>0</v>
      </c>
      <c r="J12" s="71">
        <f t="shared" si="6"/>
        <v>0</v>
      </c>
      <c r="K12" s="71">
        <f t="shared" si="2"/>
        <v>0</v>
      </c>
      <c r="L12" s="52"/>
      <c r="M12" s="72">
        <v>9.5000000000000001E-2</v>
      </c>
      <c r="N12" s="56">
        <f t="shared" si="7"/>
        <v>0</v>
      </c>
      <c r="O12" s="56">
        <f t="shared" si="3"/>
        <v>0</v>
      </c>
      <c r="P12" s="73">
        <f t="shared" si="4"/>
        <v>0</v>
      </c>
      <c r="Q12" s="74"/>
    </row>
    <row r="13" spans="1:17" ht="17.25" customHeight="1" x14ac:dyDescent="0.25">
      <c r="A13" s="75" t="s">
        <v>119</v>
      </c>
      <c r="B13" s="60">
        <v>1235</v>
      </c>
      <c r="C13" s="71"/>
      <c r="D13" s="72">
        <v>8.5999999999999993E-2</v>
      </c>
      <c r="E13" s="99">
        <f t="shared" si="5"/>
        <v>0</v>
      </c>
      <c r="F13" s="71">
        <f t="shared" si="0"/>
        <v>0</v>
      </c>
      <c r="G13" s="71"/>
      <c r="H13" s="71"/>
      <c r="I13" s="71">
        <f t="shared" si="1"/>
        <v>0</v>
      </c>
      <c r="J13" s="71">
        <f t="shared" si="6"/>
        <v>0</v>
      </c>
      <c r="K13" s="71">
        <f t="shared" si="2"/>
        <v>0</v>
      </c>
      <c r="L13" s="52"/>
      <c r="M13" s="72">
        <v>8.5999999999999993E-2</v>
      </c>
      <c r="N13" s="56">
        <f t="shared" si="7"/>
        <v>0</v>
      </c>
      <c r="O13" s="56">
        <f t="shared" si="3"/>
        <v>0</v>
      </c>
      <c r="P13" s="73">
        <f t="shared" si="4"/>
        <v>0</v>
      </c>
      <c r="Q13" s="74"/>
    </row>
    <row r="14" spans="1:17" ht="17.25" customHeight="1" x14ac:dyDescent="0.25">
      <c r="A14" s="75" t="s">
        <v>120</v>
      </c>
      <c r="B14" s="60">
        <v>1245</v>
      </c>
      <c r="C14" s="71"/>
      <c r="D14" s="72">
        <v>8.5999999999999993E-2</v>
      </c>
      <c r="E14" s="99">
        <f t="shared" si="5"/>
        <v>0</v>
      </c>
      <c r="F14" s="71">
        <f t="shared" si="0"/>
        <v>0</v>
      </c>
      <c r="G14" s="71"/>
      <c r="H14" s="71"/>
      <c r="I14" s="71">
        <f t="shared" si="1"/>
        <v>0</v>
      </c>
      <c r="J14" s="71">
        <f t="shared" si="6"/>
        <v>0</v>
      </c>
      <c r="K14" s="71">
        <f t="shared" si="2"/>
        <v>0</v>
      </c>
      <c r="L14" s="52"/>
      <c r="M14" s="72">
        <v>8.5999999999999993E-2</v>
      </c>
      <c r="N14" s="56">
        <f t="shared" si="7"/>
        <v>0</v>
      </c>
      <c r="O14" s="56">
        <f t="shared" si="3"/>
        <v>0</v>
      </c>
      <c r="P14" s="73">
        <f t="shared" si="4"/>
        <v>0</v>
      </c>
      <c r="Q14" s="74"/>
    </row>
    <row r="15" spans="1:17" ht="17.25" customHeight="1" x14ac:dyDescent="0.25">
      <c r="A15" s="70" t="s">
        <v>28</v>
      </c>
      <c r="B15" s="60">
        <v>1250</v>
      </c>
      <c r="C15" s="71"/>
      <c r="D15" s="72">
        <v>9.5000000000000001E-2</v>
      </c>
      <c r="E15" s="99">
        <f t="shared" si="5"/>
        <v>0</v>
      </c>
      <c r="F15" s="71">
        <f t="shared" si="0"/>
        <v>0</v>
      </c>
      <c r="G15" s="71"/>
      <c r="H15" s="71"/>
      <c r="I15" s="71">
        <f t="shared" si="1"/>
        <v>0</v>
      </c>
      <c r="J15" s="71">
        <f t="shared" si="6"/>
        <v>0</v>
      </c>
      <c r="K15" s="71">
        <f t="shared" si="2"/>
        <v>0</v>
      </c>
      <c r="L15" s="52"/>
      <c r="M15" s="72">
        <v>9.5000000000000001E-2</v>
      </c>
      <c r="N15" s="56">
        <f t="shared" si="7"/>
        <v>0</v>
      </c>
      <c r="O15" s="56">
        <f t="shared" si="3"/>
        <v>0</v>
      </c>
      <c r="P15" s="73">
        <f t="shared" si="4"/>
        <v>0</v>
      </c>
      <c r="Q15" s="74"/>
    </row>
    <row r="16" spans="1:17" ht="17.25" customHeight="1" x14ac:dyDescent="0.25">
      <c r="A16" s="70" t="s">
        <v>104</v>
      </c>
      <c r="B16" s="60">
        <v>1255</v>
      </c>
      <c r="C16" s="71"/>
      <c r="D16" s="72">
        <v>8.5999999999999993E-2</v>
      </c>
      <c r="E16" s="99">
        <f t="shared" si="5"/>
        <v>0</v>
      </c>
      <c r="F16" s="71">
        <f t="shared" si="0"/>
        <v>0</v>
      </c>
      <c r="G16" s="71"/>
      <c r="H16" s="71"/>
      <c r="I16" s="71">
        <f t="shared" si="1"/>
        <v>0</v>
      </c>
      <c r="J16" s="71">
        <f t="shared" si="6"/>
        <v>0</v>
      </c>
      <c r="K16" s="71">
        <f t="shared" si="2"/>
        <v>0</v>
      </c>
      <c r="L16" s="52"/>
      <c r="M16" s="72">
        <v>8.5999999999999993E-2</v>
      </c>
      <c r="N16" s="56">
        <f t="shared" si="7"/>
        <v>0</v>
      </c>
      <c r="O16" s="56">
        <f t="shared" si="3"/>
        <v>0</v>
      </c>
      <c r="P16" s="73">
        <f t="shared" si="4"/>
        <v>0</v>
      </c>
      <c r="Q16" s="74"/>
    </row>
    <row r="17" spans="1:17" ht="17.25" customHeight="1" x14ac:dyDescent="0.25">
      <c r="A17" s="70" t="s">
        <v>102</v>
      </c>
      <c r="B17" s="60">
        <v>1257</v>
      </c>
      <c r="C17" s="71"/>
      <c r="D17" s="72">
        <v>8.6999999999999994E-2</v>
      </c>
      <c r="E17" s="99">
        <f t="shared" si="5"/>
        <v>0</v>
      </c>
      <c r="F17" s="71">
        <f t="shared" si="0"/>
        <v>0</v>
      </c>
      <c r="G17" s="71"/>
      <c r="H17" s="71"/>
      <c r="I17" s="71">
        <f t="shared" si="1"/>
        <v>0</v>
      </c>
      <c r="J17" s="71">
        <f t="shared" si="6"/>
        <v>0</v>
      </c>
      <c r="K17" s="71">
        <f t="shared" si="2"/>
        <v>0</v>
      </c>
      <c r="L17" s="52"/>
      <c r="M17" s="72">
        <v>8.6999999999999994E-2</v>
      </c>
      <c r="N17" s="56">
        <f t="shared" si="7"/>
        <v>0</v>
      </c>
      <c r="O17" s="56">
        <f t="shared" si="3"/>
        <v>0</v>
      </c>
      <c r="P17" s="73">
        <f t="shared" si="4"/>
        <v>0</v>
      </c>
      <c r="Q17" s="74"/>
    </row>
    <row r="18" spans="1:17" ht="17.25" customHeight="1" x14ac:dyDescent="0.25">
      <c r="A18" s="70" t="s">
        <v>148</v>
      </c>
      <c r="B18" s="60">
        <v>1260</v>
      </c>
      <c r="C18" s="71"/>
      <c r="D18" s="72">
        <v>9.5000000000000001E-2</v>
      </c>
      <c r="E18" s="99">
        <f t="shared" si="5"/>
        <v>0</v>
      </c>
      <c r="F18" s="71">
        <f t="shared" si="0"/>
        <v>0</v>
      </c>
      <c r="G18" s="71"/>
      <c r="H18" s="71"/>
      <c r="I18" s="71">
        <f t="shared" si="1"/>
        <v>0</v>
      </c>
      <c r="J18" s="71">
        <f t="shared" si="6"/>
        <v>0</v>
      </c>
      <c r="K18" s="71">
        <f t="shared" si="2"/>
        <v>0</v>
      </c>
      <c r="L18" s="52"/>
      <c r="M18" s="72">
        <v>9.5000000000000001E-2</v>
      </c>
      <c r="N18" s="56">
        <f t="shared" si="7"/>
        <v>0</v>
      </c>
      <c r="O18" s="56">
        <f t="shared" si="3"/>
        <v>0</v>
      </c>
      <c r="P18" s="73">
        <f t="shared" si="4"/>
        <v>0</v>
      </c>
      <c r="Q18" s="74"/>
    </row>
    <row r="19" spans="1:17" ht="17.25" customHeight="1" x14ac:dyDescent="0.25">
      <c r="A19" s="75" t="s">
        <v>33</v>
      </c>
      <c r="B19" s="60">
        <v>1265</v>
      </c>
      <c r="C19" s="71"/>
      <c r="D19" s="72">
        <v>8.5999999999999993E-2</v>
      </c>
      <c r="E19" s="99">
        <f t="shared" si="5"/>
        <v>0</v>
      </c>
      <c r="F19" s="71">
        <f t="shared" si="0"/>
        <v>0</v>
      </c>
      <c r="G19" s="71"/>
      <c r="H19" s="71"/>
      <c r="I19" s="71">
        <f t="shared" si="1"/>
        <v>0</v>
      </c>
      <c r="J19" s="71">
        <f t="shared" si="6"/>
        <v>0</v>
      </c>
      <c r="K19" s="71">
        <f t="shared" si="2"/>
        <v>0</v>
      </c>
      <c r="L19" s="52"/>
      <c r="M19" s="72">
        <v>8.5999999999999993E-2</v>
      </c>
      <c r="N19" s="56">
        <f t="shared" si="7"/>
        <v>0</v>
      </c>
      <c r="O19" s="56">
        <f t="shared" si="3"/>
        <v>0</v>
      </c>
      <c r="P19" s="73">
        <f t="shared" si="4"/>
        <v>0</v>
      </c>
      <c r="Q19" s="74"/>
    </row>
    <row r="20" spans="1:17" ht="17.25" customHeight="1" x14ac:dyDescent="0.25">
      <c r="A20" s="75" t="s">
        <v>121</v>
      </c>
      <c r="B20" s="60">
        <v>1270</v>
      </c>
      <c r="C20" s="71"/>
      <c r="D20" s="72">
        <v>9.5000000000000001E-2</v>
      </c>
      <c r="E20" s="99">
        <f t="shared" si="5"/>
        <v>0</v>
      </c>
      <c r="F20" s="71">
        <f t="shared" si="0"/>
        <v>0</v>
      </c>
      <c r="G20" s="76"/>
      <c r="H20" s="71"/>
      <c r="I20" s="71">
        <f t="shared" si="1"/>
        <v>0</v>
      </c>
      <c r="J20" s="71">
        <f t="shared" si="6"/>
        <v>0</v>
      </c>
      <c r="K20" s="71">
        <f t="shared" si="2"/>
        <v>0</v>
      </c>
      <c r="L20" s="52"/>
      <c r="M20" s="72">
        <v>9.5000000000000001E-2</v>
      </c>
      <c r="N20" s="56">
        <f t="shared" si="7"/>
        <v>0</v>
      </c>
      <c r="O20" s="56">
        <f t="shared" si="3"/>
        <v>0</v>
      </c>
      <c r="P20" s="73">
        <f t="shared" si="4"/>
        <v>0</v>
      </c>
      <c r="Q20" s="74"/>
    </row>
    <row r="21" spans="1:17" ht="17.25" customHeight="1" x14ac:dyDescent="0.25">
      <c r="A21" s="70" t="s">
        <v>122</v>
      </c>
      <c r="B21" s="60">
        <v>1275</v>
      </c>
      <c r="C21" s="71"/>
      <c r="D21" s="72">
        <v>9.5000000000000001E-2</v>
      </c>
      <c r="E21" s="99">
        <f t="shared" si="5"/>
        <v>0</v>
      </c>
      <c r="F21" s="71">
        <f t="shared" si="0"/>
        <v>0</v>
      </c>
      <c r="G21" s="71"/>
      <c r="H21" s="71"/>
      <c r="I21" s="71">
        <f t="shared" si="1"/>
        <v>0</v>
      </c>
      <c r="J21" s="71">
        <f t="shared" si="6"/>
        <v>0</v>
      </c>
      <c r="K21" s="71">
        <f t="shared" si="2"/>
        <v>0</v>
      </c>
      <c r="L21" s="52"/>
      <c r="M21" s="72">
        <v>9.5000000000000001E-2</v>
      </c>
      <c r="N21" s="56">
        <f t="shared" si="7"/>
        <v>0</v>
      </c>
      <c r="O21" s="56">
        <f t="shared" si="3"/>
        <v>0</v>
      </c>
      <c r="P21" s="73">
        <f t="shared" si="4"/>
        <v>0</v>
      </c>
      <c r="Q21" s="74"/>
    </row>
    <row r="22" spans="1:17" ht="17.25" hidden="1" customHeight="1" x14ac:dyDescent="0.25">
      <c r="A22" s="70" t="s">
        <v>123</v>
      </c>
      <c r="B22" s="60">
        <v>1280</v>
      </c>
      <c r="C22" s="71"/>
      <c r="D22" s="72">
        <v>9.5000000000000001E-2</v>
      </c>
      <c r="E22" s="99">
        <f t="shared" si="5"/>
        <v>0</v>
      </c>
      <c r="F22" s="71">
        <f t="shared" si="0"/>
        <v>0</v>
      </c>
      <c r="G22" s="71"/>
      <c r="H22" s="71"/>
      <c r="I22" s="71">
        <f t="shared" si="1"/>
        <v>0</v>
      </c>
      <c r="J22" s="71">
        <f t="shared" si="6"/>
        <v>0</v>
      </c>
      <c r="K22" s="71">
        <f t="shared" si="2"/>
        <v>0</v>
      </c>
      <c r="L22" s="52"/>
      <c r="M22" s="72">
        <v>9.5000000000000001E-2</v>
      </c>
      <c r="N22" s="56">
        <f t="shared" si="7"/>
        <v>0</v>
      </c>
      <c r="O22" s="56">
        <f t="shared" si="3"/>
        <v>0</v>
      </c>
      <c r="P22" s="73">
        <f t="shared" si="4"/>
        <v>0</v>
      </c>
      <c r="Q22" s="74"/>
    </row>
    <row r="23" spans="1:17" ht="17.25" hidden="1" customHeight="1" x14ac:dyDescent="0.25">
      <c r="A23" s="70" t="s">
        <v>158</v>
      </c>
      <c r="B23" s="60">
        <v>1282</v>
      </c>
      <c r="C23" s="71"/>
      <c r="D23" s="72">
        <v>9.5000000000000001E-2</v>
      </c>
      <c r="E23" s="99">
        <f t="shared" si="5"/>
        <v>0</v>
      </c>
      <c r="F23" s="71">
        <f t="shared" si="0"/>
        <v>0</v>
      </c>
      <c r="G23" s="71"/>
      <c r="H23" s="71"/>
      <c r="I23" s="71">
        <f t="shared" si="1"/>
        <v>0</v>
      </c>
      <c r="J23" s="71">
        <f t="shared" si="6"/>
        <v>0</v>
      </c>
      <c r="K23" s="71">
        <f t="shared" si="2"/>
        <v>0</v>
      </c>
      <c r="L23" s="52"/>
      <c r="M23" s="72">
        <v>9.5000000000000001E-2</v>
      </c>
      <c r="N23" s="56">
        <f t="shared" si="7"/>
        <v>0</v>
      </c>
      <c r="O23" s="56">
        <f t="shared" si="3"/>
        <v>0</v>
      </c>
      <c r="P23" s="73">
        <f t="shared" si="4"/>
        <v>0</v>
      </c>
      <c r="Q23" s="74"/>
    </row>
    <row r="24" spans="1:17" ht="17.25" customHeight="1" x14ac:dyDescent="0.25">
      <c r="A24" s="70" t="s">
        <v>124</v>
      </c>
      <c r="B24" s="60">
        <v>1285</v>
      </c>
      <c r="C24" s="71"/>
      <c r="D24" s="72">
        <v>9.5000000000000001E-2</v>
      </c>
      <c r="E24" s="99">
        <f t="shared" si="5"/>
        <v>0</v>
      </c>
      <c r="F24" s="71">
        <f>C24*(1+E24)</f>
        <v>0</v>
      </c>
      <c r="G24" s="71"/>
      <c r="H24" s="71"/>
      <c r="I24" s="71">
        <f t="shared" si="1"/>
        <v>0</v>
      </c>
      <c r="J24" s="71">
        <f t="shared" si="6"/>
        <v>0</v>
      </c>
      <c r="K24" s="71">
        <f t="shared" si="2"/>
        <v>0</v>
      </c>
      <c r="L24" s="52"/>
      <c r="M24" s="72">
        <v>9.5000000000000001E-2</v>
      </c>
      <c r="N24" s="56">
        <f t="shared" si="7"/>
        <v>0</v>
      </c>
      <c r="O24" s="56">
        <f t="shared" si="3"/>
        <v>0</v>
      </c>
      <c r="P24" s="73">
        <f t="shared" si="4"/>
        <v>0</v>
      </c>
      <c r="Q24" s="74"/>
    </row>
    <row r="25" spans="1:17" ht="17.25" customHeight="1" x14ac:dyDescent="0.25">
      <c r="A25" s="70" t="s">
        <v>100</v>
      </c>
      <c r="B25" s="60">
        <v>1290</v>
      </c>
      <c r="C25" s="71"/>
      <c r="D25" s="72">
        <v>9.5000000000000001E-2</v>
      </c>
      <c r="E25" s="99">
        <f t="shared" si="5"/>
        <v>0</v>
      </c>
      <c r="F25" s="71">
        <f t="shared" si="0"/>
        <v>0</v>
      </c>
      <c r="G25" s="71"/>
      <c r="H25" s="71"/>
      <c r="I25" s="71">
        <f t="shared" si="1"/>
        <v>0</v>
      </c>
      <c r="J25" s="71">
        <f t="shared" si="6"/>
        <v>0</v>
      </c>
      <c r="K25" s="71">
        <f t="shared" si="2"/>
        <v>0</v>
      </c>
      <c r="L25" s="52"/>
      <c r="M25" s="72">
        <v>9.5000000000000001E-2</v>
      </c>
      <c r="N25" s="56">
        <f t="shared" si="7"/>
        <v>0</v>
      </c>
      <c r="O25" s="56">
        <f t="shared" si="3"/>
        <v>0</v>
      </c>
      <c r="P25" s="73">
        <f t="shared" si="4"/>
        <v>0</v>
      </c>
      <c r="Q25" s="74"/>
    </row>
    <row r="26" spans="1:17" ht="17.25" customHeight="1" x14ac:dyDescent="0.25">
      <c r="A26" s="70" t="s">
        <v>43</v>
      </c>
      <c r="B26" s="60">
        <v>1295</v>
      </c>
      <c r="C26" s="71"/>
      <c r="D26" s="72">
        <v>9.5000000000000001E-2</v>
      </c>
      <c r="E26" s="99">
        <f t="shared" si="5"/>
        <v>0</v>
      </c>
      <c r="F26" s="71">
        <f t="shared" si="0"/>
        <v>0</v>
      </c>
      <c r="G26" s="71"/>
      <c r="H26" s="71"/>
      <c r="I26" s="71">
        <f t="shared" si="1"/>
        <v>0</v>
      </c>
      <c r="J26" s="71">
        <f t="shared" si="6"/>
        <v>0</v>
      </c>
      <c r="K26" s="71">
        <f t="shared" si="2"/>
        <v>0</v>
      </c>
      <c r="L26" s="52"/>
      <c r="M26" s="72">
        <v>9.5000000000000001E-2</v>
      </c>
      <c r="N26" s="56">
        <f t="shared" si="7"/>
        <v>0</v>
      </c>
      <c r="O26" s="56">
        <f t="shared" si="3"/>
        <v>0</v>
      </c>
      <c r="P26" s="73">
        <f t="shared" si="4"/>
        <v>0</v>
      </c>
      <c r="Q26" s="74"/>
    </row>
    <row r="27" spans="1:17" ht="17.25" customHeight="1" x14ac:dyDescent="0.25">
      <c r="A27" s="70" t="s">
        <v>125</v>
      </c>
      <c r="B27" s="60">
        <v>1305</v>
      </c>
      <c r="C27" s="71"/>
      <c r="D27" s="72">
        <v>9.5000000000000001E-2</v>
      </c>
      <c r="E27" s="99">
        <f t="shared" si="5"/>
        <v>0</v>
      </c>
      <c r="F27" s="71">
        <f t="shared" si="0"/>
        <v>0</v>
      </c>
      <c r="G27" s="71"/>
      <c r="H27" s="71"/>
      <c r="I27" s="71">
        <f t="shared" si="1"/>
        <v>0</v>
      </c>
      <c r="J27" s="71">
        <f t="shared" si="6"/>
        <v>0</v>
      </c>
      <c r="K27" s="71">
        <f t="shared" si="2"/>
        <v>0</v>
      </c>
      <c r="L27" s="52"/>
      <c r="M27" s="72">
        <v>9.5000000000000001E-2</v>
      </c>
      <c r="N27" s="56">
        <f t="shared" si="7"/>
        <v>0</v>
      </c>
      <c r="O27" s="56">
        <f t="shared" si="3"/>
        <v>0</v>
      </c>
      <c r="P27" s="73">
        <f t="shared" si="4"/>
        <v>0</v>
      </c>
      <c r="Q27" s="74"/>
    </row>
    <row r="28" spans="1:17" ht="17.25" customHeight="1" x14ac:dyDescent="0.25">
      <c r="A28" s="70" t="s">
        <v>126</v>
      </c>
      <c r="B28" s="60">
        <v>1315</v>
      </c>
      <c r="C28" s="71"/>
      <c r="D28" s="72">
        <v>9.5000000000000001E-2</v>
      </c>
      <c r="E28" s="99">
        <f t="shared" si="5"/>
        <v>0</v>
      </c>
      <c r="F28" s="71">
        <f t="shared" si="0"/>
        <v>0</v>
      </c>
      <c r="G28" s="71"/>
      <c r="H28" s="71"/>
      <c r="I28" s="71">
        <f t="shared" si="1"/>
        <v>0</v>
      </c>
      <c r="J28" s="71">
        <f t="shared" si="6"/>
        <v>0</v>
      </c>
      <c r="K28" s="71">
        <f t="shared" si="2"/>
        <v>0</v>
      </c>
      <c r="L28" s="52"/>
      <c r="M28" s="72">
        <v>9.5000000000000001E-2</v>
      </c>
      <c r="N28" s="56">
        <f t="shared" si="7"/>
        <v>0</v>
      </c>
      <c r="O28" s="56">
        <f t="shared" si="3"/>
        <v>0</v>
      </c>
      <c r="P28" s="73">
        <f t="shared" si="4"/>
        <v>0</v>
      </c>
      <c r="Q28" s="74"/>
    </row>
    <row r="29" spans="1:17" ht="17.25" hidden="1" customHeight="1" x14ac:dyDescent="0.25">
      <c r="A29" s="70" t="s">
        <v>147</v>
      </c>
      <c r="B29" s="60">
        <v>1315</v>
      </c>
      <c r="C29" s="71"/>
      <c r="D29" s="72">
        <v>9.5000000000000001E-2</v>
      </c>
      <c r="E29" s="99">
        <f t="shared" si="5"/>
        <v>0</v>
      </c>
      <c r="F29" s="71">
        <f t="shared" si="0"/>
        <v>0</v>
      </c>
      <c r="G29" s="71"/>
      <c r="H29" s="71"/>
      <c r="I29" s="71">
        <f t="shared" si="1"/>
        <v>0</v>
      </c>
      <c r="J29" s="71">
        <f t="shared" si="6"/>
        <v>0</v>
      </c>
      <c r="K29" s="71">
        <f t="shared" si="2"/>
        <v>0</v>
      </c>
      <c r="L29" s="52"/>
      <c r="M29" s="72">
        <v>9.5000000000000001E-2</v>
      </c>
      <c r="N29" s="56">
        <f t="shared" si="7"/>
        <v>0</v>
      </c>
      <c r="O29" s="56">
        <f t="shared" si="3"/>
        <v>0</v>
      </c>
      <c r="P29" s="73">
        <f t="shared" si="4"/>
        <v>0</v>
      </c>
      <c r="Q29" s="74"/>
    </row>
    <row r="30" spans="1:17" ht="17.25" customHeight="1" x14ac:dyDescent="0.25">
      <c r="A30" s="70" t="s">
        <v>97</v>
      </c>
      <c r="B30" s="60">
        <v>1320</v>
      </c>
      <c r="C30" s="71"/>
      <c r="D30" s="72">
        <v>9.5000000000000001E-2</v>
      </c>
      <c r="E30" s="99">
        <f t="shared" si="5"/>
        <v>0</v>
      </c>
      <c r="F30" s="71">
        <f t="shared" si="0"/>
        <v>0</v>
      </c>
      <c r="G30" s="71"/>
      <c r="H30" s="71"/>
      <c r="I30" s="71">
        <f t="shared" si="1"/>
        <v>0</v>
      </c>
      <c r="J30" s="71">
        <f t="shared" si="6"/>
        <v>0</v>
      </c>
      <c r="K30" s="71">
        <f t="shared" si="2"/>
        <v>0</v>
      </c>
      <c r="L30" s="52"/>
      <c r="M30" s="72">
        <v>9.5000000000000001E-2</v>
      </c>
      <c r="N30" s="56">
        <f t="shared" si="7"/>
        <v>0</v>
      </c>
      <c r="O30" s="56">
        <f t="shared" si="3"/>
        <v>0</v>
      </c>
      <c r="P30" s="73">
        <f t="shared" si="4"/>
        <v>0</v>
      </c>
      <c r="Q30" s="74"/>
    </row>
    <row r="31" spans="1:17" ht="17.25" customHeight="1" x14ac:dyDescent="0.25">
      <c r="A31" s="75" t="s">
        <v>127</v>
      </c>
      <c r="B31" s="60">
        <v>1325</v>
      </c>
      <c r="C31" s="71"/>
      <c r="D31" s="72">
        <v>8.5999999999999993E-2</v>
      </c>
      <c r="E31" s="99">
        <f t="shared" si="5"/>
        <v>0</v>
      </c>
      <c r="F31" s="71">
        <f t="shared" si="0"/>
        <v>0</v>
      </c>
      <c r="G31" s="71"/>
      <c r="H31" s="71"/>
      <c r="I31" s="71">
        <f t="shared" si="1"/>
        <v>0</v>
      </c>
      <c r="J31" s="71">
        <f t="shared" si="6"/>
        <v>0</v>
      </c>
      <c r="K31" s="71">
        <f t="shared" si="2"/>
        <v>0</v>
      </c>
      <c r="L31" s="52"/>
      <c r="M31" s="72">
        <v>8.5999999999999993E-2</v>
      </c>
      <c r="N31" s="56">
        <f t="shared" si="7"/>
        <v>0</v>
      </c>
      <c r="O31" s="56">
        <f t="shared" si="3"/>
        <v>0</v>
      </c>
      <c r="P31" s="73">
        <f t="shared" si="4"/>
        <v>0</v>
      </c>
      <c r="Q31" s="74"/>
    </row>
    <row r="32" spans="1:17" ht="17.25" customHeight="1" x14ac:dyDescent="0.25">
      <c r="A32" s="70" t="s">
        <v>128</v>
      </c>
      <c r="B32" s="60">
        <v>1330</v>
      </c>
      <c r="C32" s="71"/>
      <c r="D32" s="72">
        <v>9.5000000000000001E-2</v>
      </c>
      <c r="E32" s="99">
        <f t="shared" si="5"/>
        <v>0</v>
      </c>
      <c r="F32" s="71">
        <f t="shared" si="0"/>
        <v>0</v>
      </c>
      <c r="G32" s="71"/>
      <c r="H32" s="71"/>
      <c r="I32" s="71">
        <f t="shared" si="1"/>
        <v>0</v>
      </c>
      <c r="J32" s="71">
        <f t="shared" si="6"/>
        <v>0</v>
      </c>
      <c r="K32" s="71">
        <f t="shared" si="2"/>
        <v>0</v>
      </c>
      <c r="L32" s="52"/>
      <c r="M32" s="72">
        <v>9.5000000000000001E-2</v>
      </c>
      <c r="N32" s="56">
        <f t="shared" si="7"/>
        <v>0</v>
      </c>
      <c r="O32" s="56">
        <f t="shared" si="3"/>
        <v>0</v>
      </c>
      <c r="P32" s="73">
        <f t="shared" si="4"/>
        <v>0</v>
      </c>
      <c r="Q32" s="74"/>
    </row>
    <row r="33" spans="1:22" ht="17.25" customHeight="1" x14ac:dyDescent="0.25">
      <c r="A33" s="70" t="s">
        <v>142</v>
      </c>
      <c r="B33" s="60">
        <v>1335</v>
      </c>
      <c r="C33" s="71"/>
      <c r="D33" s="72">
        <v>8.5999999999999993E-2</v>
      </c>
      <c r="E33" s="99">
        <f t="shared" si="5"/>
        <v>0</v>
      </c>
      <c r="F33" s="71">
        <f t="shared" si="0"/>
        <v>0</v>
      </c>
      <c r="G33" s="71"/>
      <c r="H33" s="71"/>
      <c r="I33" s="71">
        <f t="shared" si="1"/>
        <v>0</v>
      </c>
      <c r="J33" s="71">
        <f t="shared" si="6"/>
        <v>0</v>
      </c>
      <c r="K33" s="71">
        <f t="shared" si="2"/>
        <v>0</v>
      </c>
      <c r="L33" s="52"/>
      <c r="M33" s="72">
        <v>8.5999999999999993E-2</v>
      </c>
      <c r="N33" s="56">
        <f t="shared" si="7"/>
        <v>0</v>
      </c>
      <c r="O33" s="56">
        <f t="shared" si="3"/>
        <v>0</v>
      </c>
      <c r="P33" s="73">
        <f t="shared" si="4"/>
        <v>0</v>
      </c>
      <c r="Q33" s="74"/>
    </row>
    <row r="34" spans="1:22" ht="17.25" customHeight="1" x14ac:dyDescent="0.25">
      <c r="A34" s="70" t="s">
        <v>106</v>
      </c>
      <c r="B34" s="61">
        <v>1337</v>
      </c>
      <c r="C34" s="71"/>
      <c r="D34" s="72">
        <v>9.5000000000000001E-2</v>
      </c>
      <c r="E34" s="99">
        <f t="shared" si="5"/>
        <v>0</v>
      </c>
      <c r="F34" s="71">
        <f t="shared" si="0"/>
        <v>0</v>
      </c>
      <c r="G34" s="71"/>
      <c r="H34" s="71"/>
      <c r="I34" s="71">
        <f t="shared" si="1"/>
        <v>0</v>
      </c>
      <c r="J34" s="71">
        <f t="shared" si="6"/>
        <v>0</v>
      </c>
      <c r="K34" s="71">
        <f t="shared" si="2"/>
        <v>0</v>
      </c>
      <c r="L34" s="52"/>
      <c r="M34" s="72">
        <v>9.5000000000000001E-2</v>
      </c>
      <c r="N34" s="56">
        <f t="shared" si="7"/>
        <v>0</v>
      </c>
      <c r="O34" s="56">
        <f t="shared" si="3"/>
        <v>0</v>
      </c>
      <c r="P34" s="73">
        <f t="shared" si="4"/>
        <v>0</v>
      </c>
      <c r="Q34" s="74"/>
    </row>
    <row r="35" spans="1:22" ht="17.25" customHeight="1" x14ac:dyDescent="0.25">
      <c r="A35" s="70" t="s">
        <v>177</v>
      </c>
      <c r="B35" s="60">
        <v>1340</v>
      </c>
      <c r="C35" s="71"/>
      <c r="D35" s="72">
        <v>9.5000000000000001E-2</v>
      </c>
      <c r="E35" s="99">
        <f t="shared" si="5"/>
        <v>0</v>
      </c>
      <c r="F35" s="71">
        <f t="shared" si="0"/>
        <v>0</v>
      </c>
      <c r="G35" s="71"/>
      <c r="H35" s="71"/>
      <c r="I35" s="71">
        <f t="shared" si="1"/>
        <v>0</v>
      </c>
      <c r="J35" s="71">
        <f t="shared" si="6"/>
        <v>0</v>
      </c>
      <c r="K35" s="71">
        <f t="shared" si="2"/>
        <v>0</v>
      </c>
      <c r="L35" s="52"/>
      <c r="M35" s="72">
        <v>9.5000000000000001E-2</v>
      </c>
      <c r="N35" s="56">
        <f t="shared" si="7"/>
        <v>0</v>
      </c>
      <c r="O35" s="56">
        <f t="shared" si="3"/>
        <v>0</v>
      </c>
      <c r="P35" s="73">
        <f t="shared" si="4"/>
        <v>0</v>
      </c>
      <c r="Q35" s="74"/>
    </row>
    <row r="36" spans="1:22" ht="17.25" customHeight="1" x14ac:dyDescent="0.25">
      <c r="A36" s="75" t="s">
        <v>55</v>
      </c>
      <c r="B36" s="60">
        <v>1345</v>
      </c>
      <c r="C36" s="71"/>
      <c r="D36" s="72">
        <v>8.8999999999999996E-2</v>
      </c>
      <c r="E36" s="99">
        <f t="shared" si="5"/>
        <v>0</v>
      </c>
      <c r="F36" s="71">
        <f t="shared" si="0"/>
        <v>0</v>
      </c>
      <c r="G36" s="71"/>
      <c r="H36" s="71"/>
      <c r="I36" s="71">
        <f t="shared" si="1"/>
        <v>0</v>
      </c>
      <c r="J36" s="71">
        <f t="shared" si="6"/>
        <v>0</v>
      </c>
      <c r="K36" s="71">
        <f t="shared" si="2"/>
        <v>0</v>
      </c>
      <c r="L36" s="52"/>
      <c r="M36" s="72">
        <v>8.8999999999999996E-2</v>
      </c>
      <c r="N36" s="56">
        <f t="shared" si="7"/>
        <v>0</v>
      </c>
      <c r="O36" s="56">
        <f t="shared" si="3"/>
        <v>0</v>
      </c>
      <c r="P36" s="73">
        <f t="shared" si="4"/>
        <v>0</v>
      </c>
      <c r="Q36" s="74"/>
    </row>
    <row r="37" spans="1:22" ht="17.25" hidden="1" customHeight="1" x14ac:dyDescent="0.25">
      <c r="A37" s="75" t="s">
        <v>129</v>
      </c>
      <c r="B37" s="60">
        <v>1353</v>
      </c>
      <c r="C37" s="71"/>
      <c r="D37" s="72">
        <v>8.5999999999999993E-2</v>
      </c>
      <c r="E37" s="99">
        <f t="shared" si="5"/>
        <v>0</v>
      </c>
      <c r="F37" s="71">
        <f t="shared" si="0"/>
        <v>0</v>
      </c>
      <c r="G37" s="71"/>
      <c r="H37" s="71"/>
      <c r="I37" s="71">
        <f t="shared" si="1"/>
        <v>0</v>
      </c>
      <c r="J37" s="71">
        <f t="shared" si="6"/>
        <v>0</v>
      </c>
      <c r="K37" s="71">
        <f t="shared" si="2"/>
        <v>0</v>
      </c>
      <c r="L37" s="52"/>
      <c r="M37" s="72">
        <v>8.5999999999999993E-2</v>
      </c>
      <c r="N37" s="56">
        <f t="shared" si="7"/>
        <v>0</v>
      </c>
      <c r="O37" s="56">
        <f t="shared" si="3"/>
        <v>0</v>
      </c>
      <c r="P37" s="73">
        <f t="shared" si="4"/>
        <v>0</v>
      </c>
      <c r="Q37" s="74"/>
    </row>
    <row r="38" spans="1:22" ht="17.25" customHeight="1" x14ac:dyDescent="0.25">
      <c r="A38" s="70" t="s">
        <v>130</v>
      </c>
      <c r="B38" s="60">
        <v>1355</v>
      </c>
      <c r="C38" s="71"/>
      <c r="D38" s="72">
        <v>9.5000000000000001E-2</v>
      </c>
      <c r="E38" s="99">
        <f t="shared" si="5"/>
        <v>0</v>
      </c>
      <c r="F38" s="71">
        <f t="shared" si="0"/>
        <v>0</v>
      </c>
      <c r="G38" s="71"/>
      <c r="H38" s="71"/>
      <c r="I38" s="71">
        <f t="shared" si="1"/>
        <v>0</v>
      </c>
      <c r="J38" s="71">
        <f t="shared" si="6"/>
        <v>0</v>
      </c>
      <c r="K38" s="71">
        <f t="shared" ref="K38:K55" si="8">I38*(1+D38)</f>
        <v>0</v>
      </c>
      <c r="L38" s="52"/>
      <c r="M38" s="72">
        <v>9.5000000000000001E-2</v>
      </c>
      <c r="N38" s="56">
        <f t="shared" si="7"/>
        <v>0</v>
      </c>
      <c r="O38" s="56">
        <f t="shared" si="3"/>
        <v>0</v>
      </c>
      <c r="P38" s="73">
        <f t="shared" ref="P38:P55" si="9">+K38-O38</f>
        <v>0</v>
      </c>
      <c r="Q38" s="74"/>
    </row>
    <row r="39" spans="1:22" ht="17.25" hidden="1" customHeight="1" x14ac:dyDescent="0.25">
      <c r="A39" s="70" t="s">
        <v>159</v>
      </c>
      <c r="B39" s="60">
        <v>1356</v>
      </c>
      <c r="C39" s="71"/>
      <c r="D39" s="72">
        <v>9.5000000000000001E-2</v>
      </c>
      <c r="E39" s="99">
        <f t="shared" si="5"/>
        <v>0</v>
      </c>
      <c r="F39" s="71">
        <f t="shared" si="0"/>
        <v>0</v>
      </c>
      <c r="G39" s="71"/>
      <c r="H39" s="71"/>
      <c r="I39" s="71">
        <f t="shared" si="1"/>
        <v>0</v>
      </c>
      <c r="J39" s="71">
        <f t="shared" si="6"/>
        <v>0</v>
      </c>
      <c r="K39" s="71">
        <f t="shared" si="8"/>
        <v>0</v>
      </c>
      <c r="L39" s="52"/>
      <c r="M39" s="72">
        <v>9.5000000000000001E-2</v>
      </c>
      <c r="N39" s="56">
        <f t="shared" si="7"/>
        <v>0</v>
      </c>
      <c r="O39" s="56">
        <f t="shared" si="3"/>
        <v>0</v>
      </c>
      <c r="P39" s="73">
        <f t="shared" si="9"/>
        <v>0</v>
      </c>
      <c r="Q39" s="74"/>
    </row>
    <row r="40" spans="1:22" ht="17.25" customHeight="1" x14ac:dyDescent="0.25">
      <c r="A40" s="75" t="s">
        <v>176</v>
      </c>
      <c r="B40" s="60">
        <v>1362</v>
      </c>
      <c r="C40" s="71"/>
      <c r="D40" s="72">
        <v>9.5000000000000001E-2</v>
      </c>
      <c r="E40" s="99">
        <f t="shared" si="5"/>
        <v>0</v>
      </c>
      <c r="F40" s="71">
        <f t="shared" si="0"/>
        <v>0</v>
      </c>
      <c r="G40" s="71"/>
      <c r="H40" s="71"/>
      <c r="I40" s="71">
        <f t="shared" si="1"/>
        <v>0</v>
      </c>
      <c r="J40" s="71">
        <f t="shared" si="6"/>
        <v>0</v>
      </c>
      <c r="K40" s="71">
        <f t="shared" si="8"/>
        <v>0</v>
      </c>
      <c r="L40" s="52"/>
      <c r="M40" s="72">
        <v>9.5000000000000001E-2</v>
      </c>
      <c r="N40" s="56">
        <f t="shared" si="7"/>
        <v>0</v>
      </c>
      <c r="O40" s="56">
        <f t="shared" si="3"/>
        <v>0</v>
      </c>
      <c r="P40" s="73">
        <f t="shared" si="9"/>
        <v>0</v>
      </c>
      <c r="Q40" s="74"/>
    </row>
    <row r="41" spans="1:22" ht="17.25" customHeight="1" x14ac:dyDescent="0.25">
      <c r="A41" s="75" t="s">
        <v>145</v>
      </c>
      <c r="B41" s="60">
        <v>1363</v>
      </c>
      <c r="C41" s="71"/>
      <c r="D41" s="72">
        <v>9.5000000000000001E-2</v>
      </c>
      <c r="E41" s="99">
        <f t="shared" si="5"/>
        <v>0</v>
      </c>
      <c r="F41" s="71">
        <f t="shared" si="0"/>
        <v>0</v>
      </c>
      <c r="G41" s="71"/>
      <c r="H41" s="71"/>
      <c r="I41" s="71">
        <f t="shared" si="1"/>
        <v>0</v>
      </c>
      <c r="J41" s="71">
        <f t="shared" si="6"/>
        <v>0</v>
      </c>
      <c r="K41" s="71">
        <f t="shared" si="8"/>
        <v>0</v>
      </c>
      <c r="L41" s="52"/>
      <c r="M41" s="72">
        <v>9.5000000000000001E-2</v>
      </c>
      <c r="N41" s="56">
        <f t="shared" si="7"/>
        <v>0</v>
      </c>
      <c r="O41" s="56">
        <f t="shared" si="3"/>
        <v>0</v>
      </c>
      <c r="P41" s="73">
        <f t="shared" si="9"/>
        <v>0</v>
      </c>
      <c r="Q41" s="74"/>
    </row>
    <row r="42" spans="1:22" ht="17.25" customHeight="1" x14ac:dyDescent="0.25">
      <c r="A42" s="70" t="s">
        <v>131</v>
      </c>
      <c r="B42" s="60">
        <v>1365</v>
      </c>
      <c r="C42" s="71"/>
      <c r="D42" s="72">
        <v>9.5000000000000001E-2</v>
      </c>
      <c r="E42" s="99">
        <f t="shared" si="5"/>
        <v>0</v>
      </c>
      <c r="F42" s="71">
        <f t="shared" si="0"/>
        <v>0</v>
      </c>
      <c r="G42" s="71"/>
      <c r="H42" s="71"/>
      <c r="I42" s="71">
        <f t="shared" si="1"/>
        <v>0</v>
      </c>
      <c r="J42" s="71">
        <f t="shared" si="6"/>
        <v>0</v>
      </c>
      <c r="K42" s="71">
        <f t="shared" si="8"/>
        <v>0</v>
      </c>
      <c r="L42" s="52"/>
      <c r="M42" s="72">
        <v>9.5000000000000001E-2</v>
      </c>
      <c r="N42" s="56">
        <f t="shared" si="7"/>
        <v>0</v>
      </c>
      <c r="O42" s="56">
        <f t="shared" si="3"/>
        <v>0</v>
      </c>
      <c r="P42" s="73">
        <f t="shared" si="9"/>
        <v>0</v>
      </c>
      <c r="Q42" s="74"/>
    </row>
    <row r="43" spans="1:22" ht="17.25" customHeight="1" x14ac:dyDescent="0.25">
      <c r="A43" s="70" t="s">
        <v>144</v>
      </c>
      <c r="B43" s="60">
        <v>1370</v>
      </c>
      <c r="C43" s="71"/>
      <c r="D43" s="72">
        <v>9.5000000000000001E-2</v>
      </c>
      <c r="E43" s="99">
        <f t="shared" si="5"/>
        <v>0</v>
      </c>
      <c r="F43" s="71">
        <f t="shared" si="0"/>
        <v>0</v>
      </c>
      <c r="G43" s="71"/>
      <c r="H43" s="71"/>
      <c r="I43" s="71">
        <f t="shared" si="1"/>
        <v>0</v>
      </c>
      <c r="J43" s="71">
        <f t="shared" si="6"/>
        <v>0</v>
      </c>
      <c r="K43" s="71">
        <f t="shared" si="8"/>
        <v>0</v>
      </c>
      <c r="L43" s="52"/>
      <c r="M43" s="72">
        <v>9.5000000000000001E-2</v>
      </c>
      <c r="N43" s="56">
        <f t="shared" si="7"/>
        <v>0</v>
      </c>
      <c r="O43" s="56">
        <f t="shared" si="3"/>
        <v>0</v>
      </c>
      <c r="P43" s="73">
        <f t="shared" si="9"/>
        <v>0</v>
      </c>
      <c r="Q43" s="74"/>
    </row>
    <row r="44" spans="1:22" ht="17.25" customHeight="1" x14ac:dyDescent="0.25">
      <c r="A44" s="70" t="s">
        <v>133</v>
      </c>
      <c r="B44" s="60">
        <v>1375</v>
      </c>
      <c r="C44" s="71"/>
      <c r="D44" s="72">
        <v>9.5000000000000001E-2</v>
      </c>
      <c r="E44" s="99">
        <f t="shared" si="5"/>
        <v>0</v>
      </c>
      <c r="F44" s="71">
        <f t="shared" si="0"/>
        <v>0</v>
      </c>
      <c r="G44" s="71"/>
      <c r="H44" s="71"/>
      <c r="I44" s="71">
        <f t="shared" si="1"/>
        <v>0</v>
      </c>
      <c r="J44" s="71">
        <f t="shared" si="6"/>
        <v>0</v>
      </c>
      <c r="K44" s="71">
        <f t="shared" si="8"/>
        <v>0</v>
      </c>
      <c r="L44" s="52"/>
      <c r="M44" s="72">
        <v>9.5000000000000001E-2</v>
      </c>
      <c r="N44" s="56">
        <f t="shared" si="7"/>
        <v>0</v>
      </c>
      <c r="O44" s="56">
        <f t="shared" si="3"/>
        <v>0</v>
      </c>
      <c r="P44" s="73">
        <f t="shared" si="9"/>
        <v>0</v>
      </c>
      <c r="Q44" s="74"/>
    </row>
    <row r="45" spans="1:22" ht="17.25" hidden="1" customHeight="1" x14ac:dyDescent="0.25">
      <c r="A45" s="75" t="s">
        <v>141</v>
      </c>
      <c r="B45" s="60">
        <v>1380</v>
      </c>
      <c r="C45" s="71"/>
      <c r="D45" s="72">
        <v>8.5999999999999993E-2</v>
      </c>
      <c r="E45" s="99">
        <f t="shared" si="5"/>
        <v>0</v>
      </c>
      <c r="F45" s="71">
        <f t="shared" si="0"/>
        <v>0</v>
      </c>
      <c r="G45" s="71"/>
      <c r="H45" s="71"/>
      <c r="I45" s="71">
        <f t="shared" si="1"/>
        <v>0</v>
      </c>
      <c r="J45" s="71">
        <f t="shared" si="6"/>
        <v>0</v>
      </c>
      <c r="K45" s="71">
        <f t="shared" si="8"/>
        <v>0</v>
      </c>
      <c r="L45" s="52"/>
      <c r="M45" s="72">
        <v>8.5999999999999993E-2</v>
      </c>
      <c r="N45" s="56">
        <f t="shared" si="7"/>
        <v>0</v>
      </c>
      <c r="O45" s="56">
        <f t="shared" si="3"/>
        <v>0</v>
      </c>
      <c r="P45" s="73">
        <f t="shared" si="9"/>
        <v>0</v>
      </c>
      <c r="Q45" s="74"/>
    </row>
    <row r="46" spans="1:22" ht="17.25" customHeight="1" x14ac:dyDescent="0.25">
      <c r="A46" s="70" t="s">
        <v>134</v>
      </c>
      <c r="B46" s="60">
        <v>1385</v>
      </c>
      <c r="C46" s="71"/>
      <c r="D46" s="72">
        <v>9.5000000000000001E-2</v>
      </c>
      <c r="E46" s="99">
        <f t="shared" si="5"/>
        <v>0</v>
      </c>
      <c r="F46" s="71">
        <f t="shared" si="0"/>
        <v>0</v>
      </c>
      <c r="G46" s="76"/>
      <c r="H46" s="71"/>
      <c r="I46" s="71">
        <f t="shared" si="1"/>
        <v>0</v>
      </c>
      <c r="J46" s="71">
        <f t="shared" si="6"/>
        <v>0</v>
      </c>
      <c r="K46" s="71">
        <f t="shared" si="8"/>
        <v>0</v>
      </c>
      <c r="L46" s="52"/>
      <c r="M46" s="72">
        <v>9.5000000000000001E-2</v>
      </c>
      <c r="N46" s="56">
        <f t="shared" si="7"/>
        <v>0</v>
      </c>
      <c r="O46" s="56">
        <f t="shared" si="3"/>
        <v>0</v>
      </c>
      <c r="P46" s="73">
        <f t="shared" si="9"/>
        <v>0</v>
      </c>
      <c r="Q46" s="74"/>
      <c r="V46" s="50"/>
    </row>
    <row r="47" spans="1:22" ht="17.25" customHeight="1" x14ac:dyDescent="0.25">
      <c r="A47" s="75" t="s">
        <v>140</v>
      </c>
      <c r="B47" s="60">
        <v>1390</v>
      </c>
      <c r="C47" s="71"/>
      <c r="D47" s="72">
        <v>8.5999999999999993E-2</v>
      </c>
      <c r="E47" s="99">
        <f t="shared" si="5"/>
        <v>0</v>
      </c>
      <c r="F47" s="71">
        <f t="shared" si="0"/>
        <v>0</v>
      </c>
      <c r="G47" s="71"/>
      <c r="H47" s="71"/>
      <c r="I47" s="71">
        <f t="shared" si="1"/>
        <v>0</v>
      </c>
      <c r="J47" s="71">
        <f t="shared" si="6"/>
        <v>0</v>
      </c>
      <c r="K47" s="71">
        <f t="shared" si="8"/>
        <v>0</v>
      </c>
      <c r="L47" s="52"/>
      <c r="M47" s="72">
        <v>8.5999999999999993E-2</v>
      </c>
      <c r="N47" s="56">
        <f t="shared" si="7"/>
        <v>0</v>
      </c>
      <c r="O47" s="56">
        <f t="shared" si="3"/>
        <v>0</v>
      </c>
      <c r="P47" s="73">
        <f t="shared" si="9"/>
        <v>0</v>
      </c>
      <c r="Q47" s="74"/>
    </row>
    <row r="48" spans="1:22" ht="17.25" hidden="1" customHeight="1" x14ac:dyDescent="0.25">
      <c r="A48" s="75" t="s">
        <v>135</v>
      </c>
      <c r="B48" s="60">
        <v>1392</v>
      </c>
      <c r="C48" s="71"/>
      <c r="D48" s="72">
        <v>9.5000000000000001E-2</v>
      </c>
      <c r="E48" s="99">
        <f t="shared" si="5"/>
        <v>0</v>
      </c>
      <c r="F48" s="71">
        <f t="shared" si="0"/>
        <v>0</v>
      </c>
      <c r="G48" s="71"/>
      <c r="H48" s="71"/>
      <c r="I48" s="71">
        <f t="shared" si="1"/>
        <v>0</v>
      </c>
      <c r="J48" s="71">
        <f t="shared" si="6"/>
        <v>0</v>
      </c>
      <c r="K48" s="71">
        <f t="shared" si="8"/>
        <v>0</v>
      </c>
      <c r="L48" s="52"/>
      <c r="M48" s="72">
        <v>9.5000000000000001E-2</v>
      </c>
      <c r="N48" s="56">
        <f t="shared" si="7"/>
        <v>0</v>
      </c>
      <c r="O48" s="56">
        <f t="shared" si="3"/>
        <v>0</v>
      </c>
      <c r="P48" s="73">
        <f t="shared" si="9"/>
        <v>0</v>
      </c>
      <c r="Q48" s="74"/>
    </row>
    <row r="49" spans="1:17" ht="17.25" customHeight="1" x14ac:dyDescent="0.25">
      <c r="A49" s="75" t="s">
        <v>160</v>
      </c>
      <c r="B49" s="60">
        <v>1396</v>
      </c>
      <c r="C49" s="71"/>
      <c r="D49" s="72">
        <v>9.5000000000000001E-2</v>
      </c>
      <c r="E49" s="99">
        <f t="shared" si="5"/>
        <v>0</v>
      </c>
      <c r="F49" s="71">
        <f t="shared" si="0"/>
        <v>0</v>
      </c>
      <c r="G49" s="71"/>
      <c r="H49" s="71"/>
      <c r="I49" s="71">
        <f t="shared" si="1"/>
        <v>0</v>
      </c>
      <c r="J49" s="71">
        <f t="shared" si="6"/>
        <v>0</v>
      </c>
      <c r="K49" s="71">
        <f t="shared" si="8"/>
        <v>0</v>
      </c>
      <c r="L49" s="52"/>
      <c r="M49" s="72">
        <v>9.5000000000000001E-2</v>
      </c>
      <c r="N49" s="56">
        <f t="shared" si="7"/>
        <v>0</v>
      </c>
      <c r="O49" s="56">
        <f t="shared" si="3"/>
        <v>0</v>
      </c>
      <c r="P49" s="73">
        <f t="shared" si="9"/>
        <v>0</v>
      </c>
      <c r="Q49" s="74"/>
    </row>
    <row r="50" spans="1:17" ht="17.25" customHeight="1" x14ac:dyDescent="0.25">
      <c r="A50" s="70" t="s">
        <v>136</v>
      </c>
      <c r="B50" s="60">
        <v>1400</v>
      </c>
      <c r="C50" s="71"/>
      <c r="D50" s="72">
        <v>9.5000000000000001E-2</v>
      </c>
      <c r="E50" s="99">
        <f t="shared" si="5"/>
        <v>0</v>
      </c>
      <c r="F50" s="71">
        <f t="shared" si="0"/>
        <v>0</v>
      </c>
      <c r="G50" s="71"/>
      <c r="H50" s="71"/>
      <c r="I50" s="71">
        <f t="shared" si="1"/>
        <v>0</v>
      </c>
      <c r="J50" s="71">
        <f t="shared" si="6"/>
        <v>0</v>
      </c>
      <c r="K50" s="71">
        <f t="shared" si="8"/>
        <v>0</v>
      </c>
      <c r="L50" s="52"/>
      <c r="M50" s="72">
        <v>9.5000000000000001E-2</v>
      </c>
      <c r="N50" s="56">
        <f t="shared" si="7"/>
        <v>0</v>
      </c>
      <c r="O50" s="56">
        <f t="shared" si="3"/>
        <v>0</v>
      </c>
      <c r="P50" s="73">
        <f t="shared" si="9"/>
        <v>0</v>
      </c>
      <c r="Q50" s="74"/>
    </row>
    <row r="51" spans="1:17" ht="17.25" customHeight="1" x14ac:dyDescent="0.25">
      <c r="A51" s="70" t="s">
        <v>73</v>
      </c>
      <c r="B51" s="60">
        <v>1405</v>
      </c>
      <c r="C51" s="71"/>
      <c r="D51" s="72">
        <v>8.5999999999999993E-2</v>
      </c>
      <c r="E51" s="99">
        <f t="shared" si="5"/>
        <v>0</v>
      </c>
      <c r="F51" s="71">
        <f t="shared" si="0"/>
        <v>0</v>
      </c>
      <c r="G51" s="71"/>
      <c r="H51" s="71"/>
      <c r="I51" s="71">
        <f t="shared" si="1"/>
        <v>0</v>
      </c>
      <c r="J51" s="71">
        <f t="shared" si="6"/>
        <v>0</v>
      </c>
      <c r="K51" s="71">
        <f t="shared" si="8"/>
        <v>0</v>
      </c>
      <c r="L51" s="52"/>
      <c r="M51" s="72">
        <v>8.5999999999999993E-2</v>
      </c>
      <c r="N51" s="56">
        <f t="shared" si="7"/>
        <v>0</v>
      </c>
      <c r="O51" s="56">
        <f t="shared" si="3"/>
        <v>0</v>
      </c>
      <c r="P51" s="73">
        <f t="shared" si="9"/>
        <v>0</v>
      </c>
      <c r="Q51" s="74"/>
    </row>
    <row r="52" spans="1:17" ht="17.25" customHeight="1" x14ac:dyDescent="0.25">
      <c r="A52" s="75" t="s">
        <v>137</v>
      </c>
      <c r="B52" s="60">
        <v>1410</v>
      </c>
      <c r="C52" s="71"/>
      <c r="D52" s="72">
        <v>9.5000000000000001E-2</v>
      </c>
      <c r="E52" s="99">
        <f t="shared" si="5"/>
        <v>0</v>
      </c>
      <c r="F52" s="71">
        <f t="shared" si="0"/>
        <v>0</v>
      </c>
      <c r="G52" s="71"/>
      <c r="H52" s="71"/>
      <c r="I52" s="71">
        <f t="shared" si="1"/>
        <v>0</v>
      </c>
      <c r="J52" s="71">
        <f t="shared" si="6"/>
        <v>0</v>
      </c>
      <c r="K52" s="71">
        <f t="shared" si="8"/>
        <v>0</v>
      </c>
      <c r="L52" s="52"/>
      <c r="M52" s="72">
        <v>9.5000000000000001E-2</v>
      </c>
      <c r="N52" s="56">
        <f t="shared" si="7"/>
        <v>0</v>
      </c>
      <c r="O52" s="56">
        <f t="shared" si="3"/>
        <v>0</v>
      </c>
      <c r="P52" s="73">
        <f t="shared" si="9"/>
        <v>0</v>
      </c>
      <c r="Q52" s="74"/>
    </row>
    <row r="53" spans="1:17" ht="17.25" customHeight="1" x14ac:dyDescent="0.25">
      <c r="A53" s="75" t="s">
        <v>138</v>
      </c>
      <c r="B53" s="60">
        <v>1415</v>
      </c>
      <c r="C53" s="71"/>
      <c r="D53" s="72">
        <v>8.5999999999999993E-2</v>
      </c>
      <c r="E53" s="99">
        <f t="shared" si="5"/>
        <v>0</v>
      </c>
      <c r="F53" s="71">
        <f t="shared" si="0"/>
        <v>0</v>
      </c>
      <c r="G53" s="71"/>
      <c r="H53" s="71"/>
      <c r="I53" s="71">
        <f t="shared" si="1"/>
        <v>0</v>
      </c>
      <c r="J53" s="71">
        <f t="shared" si="6"/>
        <v>0</v>
      </c>
      <c r="K53" s="71">
        <f t="shared" si="8"/>
        <v>0</v>
      </c>
      <c r="L53" s="52"/>
      <c r="M53" s="72">
        <v>8.5999999999999993E-2</v>
      </c>
      <c r="N53" s="56">
        <f t="shared" si="7"/>
        <v>0</v>
      </c>
      <c r="O53" s="56">
        <f t="shared" si="3"/>
        <v>0</v>
      </c>
      <c r="P53" s="73">
        <f t="shared" si="9"/>
        <v>0</v>
      </c>
      <c r="Q53" s="74"/>
    </row>
    <row r="54" spans="1:17" ht="17.25" customHeight="1" x14ac:dyDescent="0.25">
      <c r="A54" s="75" t="s">
        <v>139</v>
      </c>
      <c r="B54" s="60">
        <v>1420</v>
      </c>
      <c r="C54" s="71"/>
      <c r="D54" s="72">
        <v>9.5000000000000001E-2</v>
      </c>
      <c r="E54" s="99">
        <f t="shared" si="5"/>
        <v>0</v>
      </c>
      <c r="F54" s="71">
        <f t="shared" si="0"/>
        <v>0</v>
      </c>
      <c r="G54" s="71"/>
      <c r="H54" s="71"/>
      <c r="I54" s="71">
        <f t="shared" si="1"/>
        <v>0</v>
      </c>
      <c r="J54" s="71">
        <f t="shared" si="6"/>
        <v>0</v>
      </c>
      <c r="K54" s="71">
        <f t="shared" si="8"/>
        <v>0</v>
      </c>
      <c r="L54" s="52"/>
      <c r="M54" s="72">
        <v>9.5000000000000001E-2</v>
      </c>
      <c r="N54" s="56">
        <f t="shared" si="7"/>
        <v>0</v>
      </c>
      <c r="O54" s="56">
        <f t="shared" si="3"/>
        <v>0</v>
      </c>
      <c r="P54" s="73">
        <f t="shared" si="9"/>
        <v>0</v>
      </c>
      <c r="Q54" s="74"/>
    </row>
    <row r="55" spans="1:17" ht="17.25" customHeight="1" x14ac:dyDescent="0.25">
      <c r="A55" s="70" t="s">
        <v>132</v>
      </c>
      <c r="B55" s="60">
        <v>1570</v>
      </c>
      <c r="C55" s="71"/>
      <c r="D55" s="72">
        <v>9.5000000000000001E-2</v>
      </c>
      <c r="E55" s="99">
        <f t="shared" si="5"/>
        <v>0</v>
      </c>
      <c r="F55" s="71">
        <f t="shared" si="0"/>
        <v>0</v>
      </c>
      <c r="G55" s="71"/>
      <c r="H55" s="71"/>
      <c r="I55" s="71">
        <f t="shared" si="1"/>
        <v>0</v>
      </c>
      <c r="J55" s="71">
        <f t="shared" si="6"/>
        <v>0</v>
      </c>
      <c r="K55" s="71">
        <f t="shared" si="8"/>
        <v>0</v>
      </c>
      <c r="L55" s="52"/>
      <c r="M55" s="72">
        <v>9.5000000000000001E-2</v>
      </c>
      <c r="N55" s="56">
        <f t="shared" si="7"/>
        <v>0</v>
      </c>
      <c r="O55" s="56">
        <f t="shared" si="3"/>
        <v>0</v>
      </c>
      <c r="P55" s="73">
        <f t="shared" si="9"/>
        <v>0</v>
      </c>
      <c r="Q55" s="74"/>
    </row>
    <row r="56" spans="1:17" s="50" customFormat="1" ht="17.25" customHeight="1" x14ac:dyDescent="0.25">
      <c r="A56" s="77" t="s">
        <v>108</v>
      </c>
      <c r="B56" s="78"/>
      <c r="C56" s="79">
        <f>SUM(C6:C55)</f>
        <v>0</v>
      </c>
      <c r="D56" s="79"/>
      <c r="E56" s="100">
        <f t="shared" ref="E56" si="10">C56*D56</f>
        <v>0</v>
      </c>
      <c r="F56" s="79">
        <f>SUM(F6:F55)</f>
        <v>0</v>
      </c>
      <c r="G56" s="79" t="s">
        <v>153</v>
      </c>
      <c r="H56" s="79"/>
      <c r="I56" s="79">
        <f>SUM(I6:I55)</f>
        <v>0</v>
      </c>
      <c r="J56" s="79">
        <f t="shared" si="6"/>
        <v>0</v>
      </c>
      <c r="K56" s="79">
        <f>SUM(K6:K55)</f>
        <v>0</v>
      </c>
      <c r="L56" s="53">
        <f>SUM(L6:L55)</f>
        <v>0</v>
      </c>
      <c r="M56" s="102"/>
      <c r="N56" s="57">
        <f>SUM(N6:N55)</f>
        <v>0</v>
      </c>
      <c r="O56" s="57">
        <f>SUM(O6:O55)</f>
        <v>0</v>
      </c>
      <c r="P56" s="79">
        <f t="shared" ref="P56" si="11">SUM(P6:P55)</f>
        <v>0</v>
      </c>
      <c r="Q56" s="80"/>
    </row>
    <row r="57" spans="1:17" ht="17.25" customHeight="1" x14ac:dyDescent="0.25">
      <c r="A57" s="70"/>
      <c r="B57" s="81"/>
      <c r="C57" s="82"/>
      <c r="D57" s="82"/>
      <c r="E57" s="82"/>
      <c r="F57" s="82"/>
      <c r="G57" s="83"/>
      <c r="H57" s="82"/>
      <c r="I57" s="82"/>
      <c r="J57" s="82"/>
      <c r="K57" s="84"/>
      <c r="L57" s="54" t="s">
        <v>169</v>
      </c>
      <c r="M57" s="54"/>
      <c r="N57" s="54"/>
      <c r="O57" s="55"/>
      <c r="P57" s="85"/>
      <c r="Q57" s="74" t="s">
        <v>153</v>
      </c>
    </row>
    <row r="58" spans="1:17" ht="17.25" customHeight="1" x14ac:dyDescent="0.25">
      <c r="A58" s="86" t="s">
        <v>170</v>
      </c>
      <c r="B58" s="87"/>
      <c r="C58" s="88"/>
      <c r="D58" s="89"/>
      <c r="E58" s="89"/>
      <c r="F58" s="90"/>
      <c r="G58" s="91"/>
      <c r="H58" s="82"/>
      <c r="I58" s="92"/>
      <c r="J58" s="92"/>
      <c r="K58" s="83"/>
      <c r="L58" s="93" t="s">
        <v>167</v>
      </c>
      <c r="M58" s="93"/>
      <c r="N58" s="94"/>
      <c r="O58" s="95">
        <f>K56-O57</f>
        <v>0</v>
      </c>
      <c r="P58" s="85"/>
      <c r="Q58" s="96"/>
    </row>
    <row r="59" spans="1:17" x14ac:dyDescent="0.25">
      <c r="F59" s="51"/>
    </row>
    <row r="61" spans="1:17" x14ac:dyDescent="0.25">
      <c r="O61" s="49"/>
    </row>
  </sheetData>
  <mergeCells count="4">
    <mergeCell ref="A2:C2"/>
    <mergeCell ref="A1:C1"/>
    <mergeCell ref="A3:C3"/>
    <mergeCell ref="A4:C4"/>
  </mergeCells>
  <printOptions gridLines="1"/>
  <pageMargins left="0.19" right="0.18" top="1" bottom="0.75" header="0.3" footer="0.3"/>
  <pageSetup scale="60" fitToHeight="0" orientation="landscape" r:id="rId1"/>
  <headerFooter>
    <oddHeader>&amp;L&amp;"-,Bold"&amp;12KING COUNTY LIBRARY SYSTEM&amp;C&amp;"-,Bold"&amp;12MULTIPLE LIBRARY
LANDSCAPING MAINTENANCE SERVICES
Exhibit I</oddHeader>
    <oddFooter>&amp;C&amp;9&amp;A
&amp;P of &amp;N&amp;R&amp;9&amp;F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MM Bill 52410 Jan 2016</vt:lpstr>
      <vt:lpstr>MM Bill 52410 Feb 2016</vt:lpstr>
      <vt:lpstr>MM Bill 52410 Mar 2016</vt:lpstr>
      <vt:lpstr>Base Bid for Contract</vt:lpstr>
      <vt:lpstr>'Base Bid for Contract'!Print_Area</vt:lpstr>
      <vt:lpstr>'Base Bid for Contract'!Print_Titles</vt:lpstr>
      <vt:lpstr>'MM Bill 52410 Mar 2016'!Print_Titles</vt:lpstr>
    </vt:vector>
  </TitlesOfParts>
  <Company>King County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Jina Yun</dc:creator>
  <cp:lastModifiedBy>Annie Joly-Prieur</cp:lastModifiedBy>
  <cp:lastPrinted>2016-09-13T20:27:39Z</cp:lastPrinted>
  <dcterms:created xsi:type="dcterms:W3CDTF">2016-01-20T23:25:45Z</dcterms:created>
  <dcterms:modified xsi:type="dcterms:W3CDTF">2016-10-10T22:04:18Z</dcterms:modified>
</cp:coreProperties>
</file>